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885" activeTab="3"/>
  </bookViews>
  <sheets>
    <sheet name="OPTIKOELEKTRON" sheetId="1" r:id="rId1"/>
    <sheet name="Electro" sheetId="2" r:id="rId2"/>
    <sheet name="Vodoprovod" sheetId="3" r:id="rId3"/>
    <sheet name="Kanal" sheetId="4" r:id="rId4"/>
  </sheets>
  <externalReferences>
    <externalReference r:id="rId7"/>
    <externalReference r:id="rId8"/>
  </externalReferences>
  <definedNames>
    <definedName name="a">#REF!</definedName>
    <definedName name="_xlnm.Print_Area" localSheetId="1">'Electro'!$A$1:$F$31</definedName>
    <definedName name="_xlnm.Print_Area" localSheetId="3">'Kanal'!$A$1:$F$36</definedName>
    <definedName name="_xlnm.Print_Area" localSheetId="0">'OPTIKOELEKTRON'!$A$1:$G$36</definedName>
    <definedName name="_xlnm.Print_Area" localSheetId="2">'Vodoprovod'!$A$1:$F$44</definedName>
  </definedNames>
  <calcPr fullCalcOnLoad="1"/>
</workbook>
</file>

<file path=xl/sharedStrings.xml><?xml version="1.0" encoding="utf-8"?>
<sst xmlns="http://schemas.openxmlformats.org/spreadsheetml/2006/main" count="254" uniqueCount="127">
  <si>
    <t>бр.</t>
  </si>
  <si>
    <t>арх. Младен Танов</t>
  </si>
  <si>
    <t>КОЛИЧЕСТВЕНО-СТОЙНОСТНА СМЕТКА</t>
  </si>
  <si>
    <t>№</t>
  </si>
  <si>
    <t>количество</t>
  </si>
  <si>
    <t>Дим.</t>
  </si>
  <si>
    <t>Оградни мрежести пана от метална мрежа с PVC покритие за спортно игрище 2x3m</t>
  </si>
  <si>
    <t>Ограден стълб h=6м</t>
  </si>
  <si>
    <t>Боя за маркировка на спортно игрище - бяла</t>
  </si>
  <si>
    <t>л</t>
  </si>
  <si>
    <t>Преместваеми стълбове за волейбол</t>
  </si>
  <si>
    <t>Мрежа за волейбол</t>
  </si>
  <si>
    <t>мсм</t>
  </si>
  <si>
    <t xml:space="preserve">Натоварване и извозване на земни маси на депо на разстояние до 5км, с коеф. на разбухване 1,3  </t>
  </si>
  <si>
    <t>Доставка, изработка и монтаж на армировка с обикновена и средна сложност, стомана B420 и B500</t>
  </si>
  <si>
    <t>кг</t>
  </si>
  <si>
    <t xml:space="preserve">Комбинирано съоръжение(футболна врата с кош) за монтаж </t>
  </si>
  <si>
    <t xml:space="preserve">Кофраж за основи и стени </t>
  </si>
  <si>
    <t>м</t>
  </si>
  <si>
    <t>Подравняване дъното на изкопа / последните 10см/</t>
  </si>
  <si>
    <t xml:space="preserve">Ръчен изкоп земни маси </t>
  </si>
  <si>
    <t>м3</t>
  </si>
  <si>
    <t>м2</t>
  </si>
  <si>
    <t>Наименование вид дейност</t>
  </si>
  <si>
    <t>тон</t>
  </si>
  <si>
    <t>OБОБЩЕНА КОЛИЧЕСТВЕНО-СТОЙНОСТНА СМЕТКА</t>
  </si>
  <si>
    <t>№ по ред</t>
  </si>
  <si>
    <t>Описание на строително-монтажни работи</t>
  </si>
  <si>
    <t>Част Eлектрическа</t>
  </si>
  <si>
    <t>Направа на изкоп 0.6/0.4 за полагане на кабел НН</t>
  </si>
  <si>
    <t>Изтегляне на кабел в тръба</t>
  </si>
  <si>
    <t>Доставка на уличен осветител - LED 40 W IP44, комплект със стоманен стълб с Н= 6м (поцинкован)</t>
  </si>
  <si>
    <t>Доставка на парков осветител - LED 30 W IP44, комплект със стоманен стълб с Н=3.5м (поцинкован)</t>
  </si>
  <si>
    <t>Монтаж и свързване на уличен осветител 1х40W върху стом. стълб Н=6м, включително отвесиране, бетониране и направа на заземление на стълб с 1бр.концентричен заземител с дължина L=1.5м</t>
  </si>
  <si>
    <t>Монтаж и свързване на парков осветител 1х30W върху ст.стълб Н=3.5м, включително отвесиране, бетониране и направа на заземление на стълб с 1бр.концентричен заземител с дължина L=1.5м</t>
  </si>
  <si>
    <t xml:space="preserve">Доставка и полагане на кабел СВТ 3х1.5мм2 за свързване на LED осветителя с клемната кутия
</t>
  </si>
  <si>
    <t>Доставка и полагане на кабел СВТ 3х2,5 мм2</t>
  </si>
  <si>
    <t>Доставка, полагане и свързване на кабел СВТ 5х4 мм2</t>
  </si>
  <si>
    <t>Доставка, полагане и свързване на кабел СВТ 5х6 мм2</t>
  </si>
  <si>
    <t xml:space="preserve">Доставка и монтаж на капсоловани клемни кутии с капак върху ст.стълб Н=3.5м и Н=6м.
</t>
  </si>
  <si>
    <t>Доставка, монтаж, заземяване и свързване на ел.табло касетъчен тип върху бетонов фундамент, опроводено за 1бр. Трифазен електромер, часовник, един входящ 3фазен предпазител, 6бр.изходящи предпазители и 1бр. Фотореле за УО.</t>
  </si>
  <si>
    <t>Измерване на точка от защитното заземление</t>
  </si>
  <si>
    <t>ВСИЧКО СМР без ДДС:</t>
  </si>
  <si>
    <t xml:space="preserve">ВСИЧКО СМР без ДДС вкл. непредвидени разходи </t>
  </si>
  <si>
    <t xml:space="preserve"> 20% ДДС</t>
  </si>
  <si>
    <t>ВСИЧКО с 20% ДДС</t>
  </si>
  <si>
    <t>Водопровод</t>
  </si>
  <si>
    <t>мярка</t>
  </si>
  <si>
    <t>К-во</t>
  </si>
  <si>
    <t xml:space="preserve">ИЗКОП С БАГЕР ЗЕМНИ ПОЧВИ   </t>
  </si>
  <si>
    <t>ИЗКОП С ОГР.ШИРИНА ДО 1,2М -РЪЧНО В ЗЕМНА ПОЧВА И ДЪЛБОЧИНА  ДО 2М - 20%</t>
  </si>
  <si>
    <t>ПРЕХВЪРЛЯНЕ ЗЕМ.ПОЧВИ ДО 3М ХОРИЗ. ИЛИ 2М ВЕРТ.РАЗСТОЯНИЕ - РЪЧНО</t>
  </si>
  <si>
    <t>НАТОВАРВАНЕ НА ЗЕМНА ПОЧВА НА КАМИОН</t>
  </si>
  <si>
    <t>НАТОВАРВАНЕ И ИЗВОЗВАНЕ НА СТР.ОТПАДЪЦИ на 3км</t>
  </si>
  <si>
    <t>ИЗВОЗВАНЕ НА ИЗЛИШНАТА ПРЪСТ на 5 км</t>
  </si>
  <si>
    <t>ПЯСЪЧНА ПОДЛОЖКА ПОД ТРЪБОПРОВОДИ</t>
  </si>
  <si>
    <t>ПЯСЪЧНА ЗАСИПКА НА  ТРЪБОПРОВОДИ</t>
  </si>
  <si>
    <t>БАЛАСТРА  ЗА ЗАСИПВАНЕ</t>
  </si>
  <si>
    <t>УПЛЪТНЯВАНЕ ИЗКОП С ПНЕВМАТИЧНА ТРАМБОВКА НА ПЛАСТОВЕ ПО 20СМ.</t>
  </si>
  <si>
    <t>РАЗРИВАНЕ С БУЛДОЗЕР ИЛИ ЗАСИПВАНЕ ИЗКОПИ С ПРОБЕГ41-100М ПРИ УТ.У-ВИЯ</t>
  </si>
  <si>
    <t>ДОСТАВКА И МОНТАЖ НА   ИЗОЛИРАНИ ТРЪБИ   В ОТКРИТИ ИЗКОПИ Ф110-1,0МРА</t>
  </si>
  <si>
    <t>ДОСТАВКА И МОНТАЖ НА  ИЗОЛИРАНИ ТРЪБИ   В ОТКРИТИ ИЗКОПИ Ф90-1,0МРА</t>
  </si>
  <si>
    <t xml:space="preserve">ТМФ Ф110/Ф90мм-0,1МРа  </t>
  </si>
  <si>
    <t>Ko 90° 90</t>
  </si>
  <si>
    <t>Ko 90° 110</t>
  </si>
  <si>
    <t>Ko 45° 110</t>
  </si>
  <si>
    <t>Ko 30° 110</t>
  </si>
  <si>
    <t>СК 80 с охр. гарнитура  "hawle"</t>
  </si>
  <si>
    <t>СК 100 с охр. гарнитура  "hawle"</t>
  </si>
  <si>
    <t xml:space="preserve">Tротоарен СК 50 с охр. гарнитура   </t>
  </si>
  <si>
    <t>Скоба ф50 на 110</t>
  </si>
  <si>
    <t>Въздушник в шахта ф 80 с охр. гарнитура  "hawle"</t>
  </si>
  <si>
    <t>ТАБЕЛИ ЗА СК</t>
  </si>
  <si>
    <t>ОПОРНИ БЛОКОВЕ</t>
  </si>
  <si>
    <t>ДЕЗИНФЕКЦИЯ ВОДОПРОВОДИ ф200ММ</t>
  </si>
  <si>
    <t>100 м.</t>
  </si>
  <si>
    <t>ИЗПИТВАНЕ ПЛЪТНОСТТА НА ТРЪБОПРОВОДИ ПОД ХИДР.НАЛЯГАНЕ ДО ф400</t>
  </si>
  <si>
    <t>ДОСТАВКА И ПОЛАГАНЕ НА РЕ ДЕТЕКТОРНА ЛЕНТА С ПРОВОДНИЦИ</t>
  </si>
  <si>
    <t>м.</t>
  </si>
  <si>
    <t>ПРЕВКЛЮЧВАНЕ НА СЪЩЕСТВУВАЩИ СВО</t>
  </si>
  <si>
    <t>КАНАЛИЗАЦИЯ</t>
  </si>
  <si>
    <t>ИЗКОП С БАГЕР ЗЕМНИ ПОЧВИ   (80%)</t>
  </si>
  <si>
    <t>ПРЕВОЗ НА 5 КМ</t>
  </si>
  <si>
    <t>РАЗРИВАНЕ С БУЛДОЗЕР ИЛИ ЗАСИПВАНЕ ИЗКОПИ С ПРОБЕГ-100М ПРИ УТ.У-ВИЯ</t>
  </si>
  <si>
    <t>Доставка и монтаж кръгли канали от PVC тръби ф315мм SN8</t>
  </si>
  <si>
    <t>Доставка и монтаж кръгли канали от PVC тръби ф250мм SN8 за включване на УО</t>
  </si>
  <si>
    <t>Доставка и монтаж кръгли канали от PVC тръби ф200мм SN8 за включване на УО</t>
  </si>
  <si>
    <t>Типови улични РШ 1500mm за кръгли канали с дълб. до 4 м</t>
  </si>
  <si>
    <t>Типови улични РШ 1000mm за кръгли канали с дълб. до 3 м</t>
  </si>
  <si>
    <t>Типови улични РШ 1000mm за кръгли канали с дълб. до 2 м</t>
  </si>
  <si>
    <t>Заустване в съществуващ канал</t>
  </si>
  <si>
    <t>Водочерпене с помпа до  500 л/мин и вис. 20 до 32 м</t>
  </si>
  <si>
    <t>Изпитания за водоплътност</t>
  </si>
  <si>
    <t xml:space="preserve">Уличен отток </t>
  </si>
  <si>
    <t>Дъждоприемни решетки</t>
  </si>
  <si>
    <t xml:space="preserve">Менахизиран изкоп земни маси </t>
  </si>
  <si>
    <t>Насипи</t>
  </si>
  <si>
    <t>Полиетиленово фолио</t>
  </si>
  <si>
    <t>Обратен насип от земни почви, включително доставка, полагане и уплътняване</t>
  </si>
  <si>
    <t>Доставка, полагане и уплътняване на пясък</t>
  </si>
  <si>
    <t>Доставка, полагане и уплътняване на трошен камък фракция 0-63мм</t>
  </si>
  <si>
    <t>СПОРТНА ПЛОЩАДКА</t>
  </si>
  <si>
    <t>Врати мрежести за спортно игрище 90 х 200</t>
  </si>
  <si>
    <t>к-во</t>
  </si>
  <si>
    <t>Ед. Цена - 
(лева)</t>
  </si>
  <si>
    <t xml:space="preserve">Стойност в лева </t>
  </si>
  <si>
    <t xml:space="preserve">Ед. Цена </t>
  </si>
  <si>
    <t>Доставка и полагане на PVC тръба Ф35мм в изкоп0.6/0.4, включително съединителните муфи</t>
  </si>
  <si>
    <t xml:space="preserve">Изкопаване със зариване и трамбоване и иззиждане на единична  шахта с доставка на тухлите и доставка и монтаж на винкеловата рамка и капак 0.6.х0.9 м. </t>
  </si>
  <si>
    <t xml:space="preserve">Изкопаване със зариване и трамбоване и иззиждане на двойна шахта с доставка на тухлите и доставка и монтаж на винкеловата рамка и капак 1.2х0.9 м. </t>
  </si>
  <si>
    <t>Част: Eлектрическа</t>
  </si>
  <si>
    <t>Обект:„Благоустрояване на ж.к."Оптикоелектрон"II, кв.145, гр.Панагюрище и  упражняване на авторски надзор”</t>
  </si>
  <si>
    <t>Ед. м-ка</t>
  </si>
  <si>
    <t>Ед. Цена</t>
  </si>
  <si>
    <t>Стойност в лева</t>
  </si>
  <si>
    <t>кв.м.</t>
  </si>
  <si>
    <t>Доставка и полагане на бетон за изграждане на подпорни стени</t>
  </si>
  <si>
    <t>Демонтаж и възстановяване на тротоарни плочи                    за направа на изкоп</t>
  </si>
  <si>
    <t>РАЗРУШАВАНЕ И ВЪЗСТАНОВЯВАНЕ НА                             АСФАЛТОВА НАСТИЛКА</t>
  </si>
  <si>
    <t>РАЗРУШАВАНЕ И ВЪЗСТАНОВЯВАНЕ НА                          БЕТОНОВА НАСТИЛКА</t>
  </si>
  <si>
    <t>Доставка, полагане и уплътняване на плътен асфалтобетон</t>
  </si>
  <si>
    <t>Доставка, полагане и уплътняване на неплътен асфалтобетон - биндер</t>
  </si>
  <si>
    <t>Доставка и полагане на полиуретанова спортна настилка Eltan N /тартанова настилка/ обща дебелина 13 мм</t>
  </si>
  <si>
    <t>Кол-во</t>
  </si>
  <si>
    <t>Непредвидени разходи в размер на 5% от СМР</t>
  </si>
  <si>
    <t>Управител:</t>
  </si>
  <si>
    <t>подпис и печат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</si>
</sst>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\ _л_в"/>
    <numFmt numFmtId="193" formatCode="#,##0.00\ _л_в"/>
    <numFmt numFmtId="194" formatCode="0.0"/>
    <numFmt numFmtId="195" formatCode="0.000"/>
    <numFmt numFmtId="196" formatCode="#,##0.0"/>
    <numFmt numFmtId="197" formatCode="#,##0.0\ _л_в"/>
    <numFmt numFmtId="198" formatCode="[$-402]dd\ mmmm\ yyyy\ &quot;г.&quot;"/>
    <numFmt numFmtId="199" formatCode="0&quot;.&quot;"/>
    <numFmt numFmtId="200" formatCode="0.0&quot;.&quot;"/>
    <numFmt numFmtId="201" formatCode="0.00&quot;.&quot;"/>
    <numFmt numFmtId="202" formatCode="0.000&quot;.&quot;"/>
    <numFmt numFmtId="203" formatCode="#,##0.000"/>
    <numFmt numFmtId="204" formatCode="#,##0.00\ &quot;лв&quot;"/>
    <numFmt numFmtId="205" formatCode="#,##0.0000"/>
    <numFmt numFmtId="206" formatCode="0.0000"/>
    <numFmt numFmtId="207" formatCode="0.00;[Red]0.00"/>
    <numFmt numFmtId="208" formatCode="&quot;Да&quot;;&quot;Да&quot;;&quot;Не&quot;"/>
    <numFmt numFmtId="209" formatCode="&quot;Истина&quot;;&quot; Истина &quot;;&quot; Неистина &quot;"/>
    <numFmt numFmtId="210" formatCode="&quot;Вкл.&quot;;&quot; Вкл. &quot;;&quot; Изкл.&quot;"/>
    <numFmt numFmtId="211" formatCode="[$¥€-2]\ #,##0.00_);[Red]\([$¥€-2]\ #,##0.00\)"/>
    <numFmt numFmtId="212" formatCode="0.00000"/>
    <numFmt numFmtId="213" formatCode="0.000000"/>
    <numFmt numFmtId="214" formatCode="0.0000000"/>
    <numFmt numFmtId="215" formatCode="#,##0;[Red]#,##0"/>
    <numFmt numFmtId="216" formatCode="#,##0.00;[Red]#,##0.00"/>
    <numFmt numFmtId="217" formatCode="#,##0.00\ &quot;лв.&quot;"/>
  </numFmts>
  <fonts count="59">
    <font>
      <sz val="10"/>
      <name val="Arial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i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i/>
      <sz val="12"/>
      <name val="Cambria"/>
      <family val="1"/>
    </font>
    <font>
      <b/>
      <i/>
      <sz val="11"/>
      <name val="Cambria"/>
      <family val="1"/>
    </font>
    <font>
      <sz val="11"/>
      <color indexed="20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4"/>
      <name val="Cambria"/>
      <family val="1"/>
    </font>
    <font>
      <i/>
      <sz val="14"/>
      <name val="Cambria"/>
      <family val="1"/>
    </font>
    <font>
      <b/>
      <i/>
      <sz val="16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i/>
      <sz val="12"/>
      <name val="Cambria"/>
      <family val="1"/>
    </font>
    <font>
      <i/>
      <sz val="12"/>
      <name val="Calibri"/>
      <family val="2"/>
    </font>
    <font>
      <i/>
      <sz val="11"/>
      <name val="Calibri"/>
      <family val="2"/>
    </font>
    <font>
      <b/>
      <i/>
      <sz val="10"/>
      <name val="Cambria"/>
      <family val="1"/>
    </font>
    <font>
      <b/>
      <sz val="12"/>
      <name val="Cambria"/>
      <family val="1"/>
    </font>
    <font>
      <b/>
      <i/>
      <sz val="14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Protection="0">
      <alignment vertical="top" wrapText="1"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0" fillId="23" borderId="1" applyNumberFormat="0" applyFon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9" fillId="24" borderId="2" applyNumberFormat="0" applyAlignment="0" applyProtection="0"/>
    <xf numFmtId="0" fontId="50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51" fillId="26" borderId="6" applyNumberFormat="0" applyAlignment="0" applyProtection="0"/>
    <xf numFmtId="0" fontId="52" fillId="26" borderId="2" applyNumberFormat="0" applyAlignment="0" applyProtection="0"/>
    <xf numFmtId="0" fontId="53" fillId="27" borderId="7" applyNumberFormat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30" borderId="0" xfId="0" applyFont="1" applyFill="1" applyBorder="1" applyAlignment="1">
      <alignment/>
    </xf>
    <xf numFmtId="0" fontId="13" fillId="30" borderId="10" xfId="0" applyFont="1" applyFill="1" applyBorder="1" applyAlignment="1">
      <alignment/>
    </xf>
    <xf numFmtId="0" fontId="13" fillId="31" borderId="0" xfId="0" applyFont="1" applyFill="1" applyBorder="1" applyAlignment="1">
      <alignment/>
    </xf>
    <xf numFmtId="0" fontId="13" fillId="31" borderId="10" xfId="0" applyFont="1" applyFill="1" applyBorder="1" applyAlignment="1">
      <alignment/>
    </xf>
    <xf numFmtId="2" fontId="27" fillId="1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31" borderId="10" xfId="38" applyNumberFormat="1" applyFont="1" applyFill="1" applyBorder="1" applyAlignment="1" applyProtection="1">
      <alignment horizontal="center" vertical="center"/>
      <protection/>
    </xf>
    <xf numFmtId="2" fontId="13" fillId="30" borderId="10" xfId="38" applyNumberFormat="1" applyFont="1" applyFill="1" applyBorder="1" applyAlignment="1" applyProtection="1">
      <alignment horizontal="right" vertical="center"/>
      <protection/>
    </xf>
    <xf numFmtId="2" fontId="13" fillId="32" borderId="10" xfId="35" applyNumberFormat="1" applyFont="1" applyFill="1" applyBorder="1" applyAlignment="1">
      <alignment horizontal="right" vertical="center" wrapText="1"/>
      <protection/>
    </xf>
    <xf numFmtId="0" fontId="58" fillId="0" borderId="0" xfId="62" applyFont="1" applyFill="1" applyBorder="1" applyAlignment="1">
      <alignment/>
    </xf>
    <xf numFmtId="0" fontId="58" fillId="0" borderId="10" xfId="62" applyFont="1" applyFill="1" applyBorder="1" applyAlignment="1">
      <alignment/>
    </xf>
    <xf numFmtId="0" fontId="58" fillId="28" borderId="10" xfId="62" applyFont="1" applyBorder="1" applyAlignment="1">
      <alignment/>
    </xf>
    <xf numFmtId="2" fontId="13" fillId="33" borderId="10" xfId="35" applyNumberFormat="1" applyFont="1" applyFill="1" applyBorder="1" applyAlignment="1">
      <alignment horizontal="center" vertical="center" wrapText="1"/>
      <protection/>
    </xf>
    <xf numFmtId="2" fontId="13" fillId="31" borderId="10" xfId="37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49" fontId="13" fillId="31" borderId="0" xfId="0" applyNumberFormat="1" applyFont="1" applyFill="1" applyBorder="1" applyAlignment="1">
      <alignment horizontal="center" vertical="center"/>
    </xf>
    <xf numFmtId="0" fontId="13" fillId="31" borderId="0" xfId="0" applyFont="1" applyFill="1" applyBorder="1" applyAlignment="1">
      <alignment wrapText="1"/>
    </xf>
    <xf numFmtId="4" fontId="13" fillId="33" borderId="0" xfId="0" applyNumberFormat="1" applyFont="1" applyFill="1" applyBorder="1" applyAlignment="1">
      <alignment horizontal="center" vertical="center"/>
    </xf>
    <xf numFmtId="2" fontId="13" fillId="31" borderId="0" xfId="0" applyNumberFormat="1" applyFont="1" applyFill="1" applyBorder="1" applyAlignment="1">
      <alignment/>
    </xf>
    <xf numFmtId="2" fontId="13" fillId="3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 horizontal="center" vertical="center" wrapText="1"/>
    </xf>
    <xf numFmtId="0" fontId="13" fillId="31" borderId="0" xfId="0" applyFont="1" applyFill="1" applyBorder="1" applyAlignment="1">
      <alignment vertical="top" wrapText="1"/>
    </xf>
    <xf numFmtId="0" fontId="27" fillId="31" borderId="0" xfId="0" applyFont="1" applyFill="1" applyBorder="1" applyAlignment="1">
      <alignment wrapText="1"/>
    </xf>
    <xf numFmtId="0" fontId="29" fillId="31" borderId="0" xfId="36" applyNumberFormat="1" applyFont="1" applyFill="1" applyBorder="1" applyAlignment="1">
      <alignment horizontal="left" vertical="center" wrapText="1"/>
    </xf>
    <xf numFmtId="2" fontId="29" fillId="31" borderId="0" xfId="36" applyNumberFormat="1" applyFont="1" applyFill="1" applyBorder="1" applyAlignment="1">
      <alignment horizontal="center" vertical="center" wrapText="1"/>
    </xf>
    <xf numFmtId="1" fontId="29" fillId="31" borderId="0" xfId="36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30" fillId="31" borderId="0" xfId="36" applyNumberFormat="1" applyFont="1" applyFill="1" applyBorder="1" applyAlignment="1">
      <alignment horizontal="left" vertical="center" wrapText="1"/>
    </xf>
    <xf numFmtId="0" fontId="27" fillId="31" borderId="0" xfId="0" applyFont="1" applyFill="1" applyBorder="1" applyAlignment="1">
      <alignment/>
    </xf>
    <xf numFmtId="2" fontId="27" fillId="31" borderId="0" xfId="0" applyNumberFormat="1" applyFont="1" applyFill="1" applyBorder="1" applyAlignment="1">
      <alignment/>
    </xf>
    <xf numFmtId="2" fontId="27" fillId="30" borderId="0" xfId="0" applyNumberFormat="1" applyFont="1" applyFill="1" applyBorder="1" applyAlignment="1">
      <alignment/>
    </xf>
    <xf numFmtId="1" fontId="13" fillId="0" borderId="12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/>
    </xf>
    <xf numFmtId="0" fontId="13" fillId="30" borderId="11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/>
    </xf>
    <xf numFmtId="2" fontId="31" fillId="30" borderId="10" xfId="35" applyNumberFormat="1" applyFont="1" applyFill="1" applyBorder="1" applyAlignment="1">
      <alignment horizontal="right" vertical="center" wrapText="1"/>
      <protection/>
    </xf>
    <xf numFmtId="0" fontId="26" fillId="0" borderId="10" xfId="0" applyFont="1" applyBorder="1" applyAlignment="1">
      <alignment/>
    </xf>
    <xf numFmtId="2" fontId="26" fillId="30" borderId="10" xfId="0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/>
    </xf>
    <xf numFmtId="2" fontId="33" fillId="30" borderId="10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0" fontId="26" fillId="30" borderId="0" xfId="0" applyFont="1" applyFill="1" applyBorder="1" applyAlignment="1">
      <alignment/>
    </xf>
    <xf numFmtId="4" fontId="26" fillId="3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30" borderId="0" xfId="0" applyFont="1" applyFill="1" applyBorder="1" applyAlignment="1">
      <alignment/>
    </xf>
    <xf numFmtId="0" fontId="32" fillId="30" borderId="10" xfId="0" applyFont="1" applyFill="1" applyBorder="1" applyAlignment="1">
      <alignment/>
    </xf>
    <xf numFmtId="2" fontId="27" fillId="31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4" fillId="3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13" fillId="30" borderId="10" xfId="0" applyFont="1" applyFill="1" applyBorder="1" applyAlignment="1">
      <alignment wrapText="1"/>
    </xf>
    <xf numFmtId="9" fontId="34" fillId="0" borderId="10" xfId="68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36" fillId="30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30" borderId="0" xfId="0" applyFont="1" applyFill="1" applyAlignment="1">
      <alignment/>
    </xf>
    <xf numFmtId="0" fontId="38" fillId="30" borderId="0" xfId="0" applyFont="1" applyFill="1" applyBorder="1" applyAlignment="1">
      <alignment horizontal="center"/>
    </xf>
    <xf numFmtId="0" fontId="38" fillId="3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8" fillId="30" borderId="0" xfId="0" applyFont="1" applyFill="1" applyAlignment="1">
      <alignment/>
    </xf>
    <xf numFmtId="2" fontId="13" fillId="30" borderId="10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 quotePrefix="1">
      <alignment horizontal="center" wrapText="1"/>
    </xf>
    <xf numFmtId="2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 quotePrefix="1">
      <alignment horizontal="center"/>
    </xf>
    <xf numFmtId="0" fontId="35" fillId="0" borderId="10" xfId="0" applyFont="1" applyBorder="1" applyAlignment="1" quotePrefix="1">
      <alignment wrapText="1"/>
    </xf>
    <xf numFmtId="0" fontId="35" fillId="0" borderId="10" xfId="0" applyFont="1" applyBorder="1" applyAlignment="1" applyProtection="1" quotePrefix="1">
      <alignment wrapText="1"/>
      <protection/>
    </xf>
    <xf numFmtId="2" fontId="35" fillId="30" borderId="10" xfId="0" applyNumberFormat="1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0" fontId="40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2" fontId="40" fillId="35" borderId="10" xfId="0" applyNumberFormat="1" applyFont="1" applyFill="1" applyBorder="1" applyAlignment="1">
      <alignment horizontal="center" vertical="center"/>
    </xf>
    <xf numFmtId="2" fontId="40" fillId="35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5" fillId="30" borderId="0" xfId="0" applyFont="1" applyFill="1" applyAlignment="1">
      <alignment/>
    </xf>
    <xf numFmtId="2" fontId="27" fillId="35" borderId="10" xfId="0" applyNumberFormat="1" applyFont="1" applyFill="1" applyBorder="1" applyAlignment="1">
      <alignment horizontal="center" wrapText="1"/>
    </xf>
    <xf numFmtId="0" fontId="27" fillId="35" borderId="10" xfId="0" applyFont="1" applyFill="1" applyBorder="1" applyAlignment="1">
      <alignment wrapText="1"/>
    </xf>
    <xf numFmtId="2" fontId="27" fillId="35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 quotePrefix="1">
      <alignment horizontal="center"/>
    </xf>
    <xf numFmtId="0" fontId="13" fillId="0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justify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right" vertical="center"/>
    </xf>
    <xf numFmtId="0" fontId="35" fillId="30" borderId="10" xfId="0" applyFont="1" applyFill="1" applyBorder="1" applyAlignment="1">
      <alignment horizontal="right" vertical="center"/>
    </xf>
    <xf numFmtId="2" fontId="35" fillId="30" borderId="10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right"/>
    </xf>
    <xf numFmtId="0" fontId="35" fillId="30" borderId="10" xfId="37" applyFont="1" applyFill="1" applyBorder="1" applyAlignment="1">
      <alignment horizontal="right"/>
      <protection/>
    </xf>
    <xf numFmtId="0" fontId="35" fillId="30" borderId="10" xfId="0" applyFont="1" applyFill="1" applyBorder="1" applyAlignment="1">
      <alignment horizontal="right"/>
    </xf>
    <xf numFmtId="2" fontId="35" fillId="30" borderId="10" xfId="37" applyNumberFormat="1" applyFont="1" applyFill="1" applyBorder="1" applyAlignment="1">
      <alignment horizontal="right"/>
      <protection/>
    </xf>
    <xf numFmtId="0" fontId="43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right" wrapText="1"/>
    </xf>
    <xf numFmtId="0" fontId="43" fillId="30" borderId="10" xfId="0" applyFont="1" applyFill="1" applyBorder="1" applyAlignment="1">
      <alignment horizontal="right"/>
    </xf>
    <xf numFmtId="0" fontId="35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left" vertical="center" wrapText="1"/>
    </xf>
    <xf numFmtId="0" fontId="35" fillId="36" borderId="10" xfId="0" applyFont="1" applyFill="1" applyBorder="1" applyAlignment="1">
      <alignment horizontal="center" wrapText="1"/>
    </xf>
    <xf numFmtId="0" fontId="35" fillId="36" borderId="10" xfId="0" applyFont="1" applyFill="1" applyBorder="1" applyAlignment="1">
      <alignment horizontal="right" wrapText="1"/>
    </xf>
    <xf numFmtId="0" fontId="35" fillId="30" borderId="10" xfId="0" applyFont="1" applyFill="1" applyBorder="1" applyAlignment="1">
      <alignment horizontal="center"/>
    </xf>
    <xf numFmtId="0" fontId="43" fillId="30" borderId="10" xfId="0" applyFont="1" applyFill="1" applyBorder="1" applyAlignment="1">
      <alignment horizontal="left"/>
    </xf>
    <xf numFmtId="0" fontId="43" fillId="30" borderId="10" xfId="0" applyFont="1" applyFill="1" applyBorder="1" applyAlignment="1">
      <alignment horizontal="center"/>
    </xf>
    <xf numFmtId="2" fontId="43" fillId="3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vertical="center"/>
    </xf>
    <xf numFmtId="0" fontId="35" fillId="0" borderId="10" xfId="37" applyFont="1" applyFill="1" applyBorder="1" applyAlignment="1">
      <alignment horizontal="right"/>
      <protection/>
    </xf>
    <xf numFmtId="0" fontId="34" fillId="0" borderId="0" xfId="0" applyFont="1" applyFill="1" applyAlignment="1">
      <alignment/>
    </xf>
    <xf numFmtId="0" fontId="13" fillId="30" borderId="10" xfId="0" applyFont="1" applyFill="1" applyBorder="1" applyAlignment="1">
      <alignment horizontal="center" vertical="center"/>
    </xf>
    <xf numFmtId="2" fontId="13" fillId="30" borderId="10" xfId="38" applyNumberFormat="1" applyFont="1" applyFill="1" applyBorder="1" applyAlignment="1" applyProtection="1">
      <alignment horizontal="center" vertical="center"/>
      <protection/>
    </xf>
    <xf numFmtId="2" fontId="13" fillId="30" borderId="10" xfId="35" applyNumberFormat="1" applyFont="1" applyFill="1" applyBorder="1" applyAlignment="1">
      <alignment horizontal="right" vertical="center" wrapText="1"/>
      <protection/>
    </xf>
    <xf numFmtId="0" fontId="38" fillId="30" borderId="0" xfId="62" applyFont="1" applyFill="1" applyBorder="1" applyAlignment="1">
      <alignment/>
    </xf>
    <xf numFmtId="2" fontId="38" fillId="30" borderId="0" xfId="62" applyNumberFormat="1" applyFont="1" applyFill="1" applyBorder="1" applyAlignment="1">
      <alignment/>
    </xf>
    <xf numFmtId="0" fontId="38" fillId="30" borderId="10" xfId="62" applyFont="1" applyFill="1" applyBorder="1" applyAlignment="1">
      <alignment/>
    </xf>
    <xf numFmtId="2" fontId="13" fillId="30" borderId="10" xfId="35" applyNumberFormat="1" applyFont="1" applyFill="1" applyBorder="1" applyAlignment="1">
      <alignment horizontal="center" vertical="center" wrapText="1"/>
      <protection/>
    </xf>
    <xf numFmtId="2" fontId="13" fillId="30" borderId="10" xfId="37" applyNumberFormat="1" applyFont="1" applyFill="1" applyBorder="1" applyAlignment="1" applyProtection="1">
      <alignment horizontal="center" vertical="center"/>
      <protection/>
    </xf>
    <xf numFmtId="2" fontId="13" fillId="30" borderId="10" xfId="35" applyNumberFormat="1" applyFont="1" applyFill="1" applyBorder="1" applyAlignment="1" quotePrefix="1">
      <alignment horizontal="center" vertical="center" wrapText="1"/>
      <protection/>
    </xf>
    <xf numFmtId="0" fontId="35" fillId="30" borderId="10" xfId="0" applyFont="1" applyFill="1" applyBorder="1" applyAlignment="1" quotePrefix="1">
      <alignment horizontal="center" wrapText="1"/>
    </xf>
    <xf numFmtId="0" fontId="35" fillId="30" borderId="10" xfId="0" applyFont="1" applyFill="1" applyBorder="1" applyAlignment="1">
      <alignment wrapText="1"/>
    </xf>
    <xf numFmtId="0" fontId="35" fillId="30" borderId="10" xfId="0" applyFont="1" applyFill="1" applyBorder="1" applyAlignment="1" quotePrefix="1">
      <alignment horizontal="center"/>
    </xf>
    <xf numFmtId="0" fontId="13" fillId="30" borderId="10" xfId="0" applyFont="1" applyFill="1" applyBorder="1" applyAlignment="1" quotePrefix="1">
      <alignment horizontal="center" wrapText="1"/>
    </xf>
    <xf numFmtId="0" fontId="13" fillId="30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31" fillId="1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37" borderId="0" xfId="0" applyFont="1" applyFill="1" applyBorder="1" applyAlignment="1">
      <alignment horizontal="center" vertical="top" wrapText="1"/>
    </xf>
    <xf numFmtId="2" fontId="31" fillId="31" borderId="10" xfId="0" applyNumberFormat="1" applyFont="1" applyFill="1" applyBorder="1" applyAlignment="1">
      <alignment horizontal="center" vertical="center" wrapText="1"/>
    </xf>
    <xf numFmtId="2" fontId="26" fillId="31" borderId="10" xfId="35" applyNumberFormat="1" applyFont="1" applyFill="1" applyBorder="1" applyAlignment="1">
      <alignment horizontal="left" vertical="center" wrapText="1"/>
      <protection/>
    </xf>
    <xf numFmtId="2" fontId="26" fillId="31" borderId="10" xfId="35" applyNumberFormat="1" applyFont="1" applyFill="1" applyBorder="1" applyAlignment="1">
      <alignment horizontal="left" vertical="justify" wrapText="1"/>
      <protection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vertical="justify" wrapText="1"/>
    </xf>
    <xf numFmtId="2" fontId="27" fillId="32" borderId="10" xfId="0" applyNumberFormat="1" applyFont="1" applyFill="1" applyBorder="1" applyAlignment="1">
      <alignment horizontal="center" vertical="center" wrapText="1"/>
    </xf>
    <xf numFmtId="2" fontId="26" fillId="31" borderId="10" xfId="38" applyNumberFormat="1" applyFont="1" applyFill="1" applyBorder="1" applyAlignment="1" applyProtection="1">
      <alignment horizontal="left" vertical="justify"/>
      <protection/>
    </xf>
    <xf numFmtId="2" fontId="26" fillId="31" borderId="10" xfId="38" applyNumberFormat="1" applyFont="1" applyFill="1" applyBorder="1" applyAlignment="1" applyProtection="1">
      <alignment horizontal="left" vertical="center"/>
      <protection/>
    </xf>
    <xf numFmtId="2" fontId="26" fillId="30" borderId="10" xfId="35" applyNumberFormat="1" applyFont="1" applyFill="1" applyBorder="1" applyAlignment="1">
      <alignment horizontal="left" vertical="justify" wrapText="1"/>
      <protection/>
    </xf>
    <xf numFmtId="2" fontId="27" fillId="31" borderId="10" xfId="0" applyNumberFormat="1" applyFont="1" applyFill="1" applyBorder="1" applyAlignment="1">
      <alignment horizontal="center" vertical="center" wrapText="1"/>
    </xf>
    <xf numFmtId="2" fontId="27" fillId="38" borderId="10" xfId="0" applyNumberFormat="1" applyFont="1" applyFill="1" applyBorder="1" applyAlignment="1">
      <alignment horizontal="center" vertical="center" wrapText="1"/>
    </xf>
    <xf numFmtId="2" fontId="26" fillId="30" borderId="10" xfId="38" applyNumberFormat="1" applyFont="1" applyFill="1" applyBorder="1" applyAlignment="1" applyProtection="1">
      <alignment horizontal="left" vertical="justify" wrapText="1"/>
      <protection/>
    </xf>
    <xf numFmtId="2" fontId="26" fillId="30" borderId="10" xfId="38" applyNumberFormat="1" applyFont="1" applyFill="1" applyBorder="1" applyAlignment="1" applyProtection="1">
      <alignment horizontal="left" vertical="justify"/>
      <protection/>
    </xf>
    <xf numFmtId="0" fontId="13" fillId="0" borderId="0" xfId="0" applyFont="1" applyAlignment="1">
      <alignment horizontal="left" vertical="justify"/>
    </xf>
    <xf numFmtId="0" fontId="13" fillId="0" borderId="0" xfId="0" applyFont="1" applyAlignment="1">
      <alignment horizontal="right" vertical="justify"/>
    </xf>
    <xf numFmtId="0" fontId="39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justify" wrapText="1"/>
    </xf>
    <xf numFmtId="0" fontId="40" fillId="0" borderId="0" xfId="0" applyFont="1" applyAlignment="1">
      <alignment horizontal="center"/>
    </xf>
    <xf numFmtId="2" fontId="26" fillId="0" borderId="0" xfId="57" applyNumberFormat="1" applyFont="1" applyFill="1" applyAlignment="1">
      <alignment horizontal="center" vertical="top" wrapText="1"/>
    </xf>
    <xf numFmtId="2" fontId="35" fillId="0" borderId="14" xfId="57" applyNumberFormat="1" applyFont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2" fontId="41" fillId="0" borderId="0" xfId="57" applyNumberFormat="1" applyFont="1" applyFill="1" applyAlignment="1">
      <alignment horizontal="center" vertical="center" wrapText="1"/>
    </xf>
    <xf numFmtId="2" fontId="46" fillId="0" borderId="14" xfId="57" applyNumberFormat="1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Ob_1" xfId="35"/>
    <cellStyle name="Normal_Ob_1_1_Ob_1" xfId="36"/>
    <cellStyle name="Normal_Sheet1_IPC_20_LOT3" xfId="37"/>
    <cellStyle name="Normal_сметка  3.1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Нормален 3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808080"/>
      <rgbColor rgb="00DD0806"/>
      <rgbColor rgb="0096969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____DIAM_WORK\Pazardzhik\Panagyurishte\Panagyurishte-55302\OptikoElektron\_CD_2016\KSS\WOD%20pan%20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____DIAM_WORK\Pazardzhik\Panagyurishte\Panagyurishte-55302\OptikoElektron\_CD_2016\KSS\KANAL%20pan%20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a"/>
      <sheetName val="сметки"/>
    </sheetNames>
    <sheetDataSet>
      <sheetData sheetId="1">
        <row r="14">
          <cell r="A14">
            <v>430.01944355792756</v>
          </cell>
          <cell r="D14">
            <v>304.5110785470533</v>
          </cell>
          <cell r="E14">
            <v>94.72959777070858</v>
          </cell>
          <cell r="J14">
            <v>0</v>
          </cell>
        </row>
        <row r="35">
          <cell r="D35">
            <v>5</v>
          </cell>
        </row>
        <row r="76">
          <cell r="E76">
            <v>273.90999999999997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va"/>
      <sheetName val="сметки"/>
    </sheetNames>
    <sheetDataSet>
      <sheetData sheetId="1">
        <row r="14">
          <cell r="A14">
            <v>1002.5832107284377</v>
          </cell>
          <cell r="D14">
            <v>126.31580769963442</v>
          </cell>
          <cell r="E14">
            <v>64.66367079675723</v>
          </cell>
          <cell r="L14">
            <v>154.96153153477775</v>
          </cell>
        </row>
        <row r="36">
          <cell r="E36">
            <v>250</v>
          </cell>
        </row>
        <row r="38">
          <cell r="E38">
            <v>65</v>
          </cell>
        </row>
        <row r="65">
          <cell r="E65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X126"/>
  <sheetViews>
    <sheetView zoomScale="90" zoomScaleNormal="90" zoomScaleSheetLayoutView="85" zoomScalePageLayoutView="0" workbookViewId="0" topLeftCell="A19">
      <selection activeCell="B39" sqref="B39"/>
    </sheetView>
  </sheetViews>
  <sheetFormatPr defaultColWidth="9.140625" defaultRowHeight="23.25" customHeight="1"/>
  <cols>
    <col min="1" max="1" width="7.00390625" style="42" customWidth="1"/>
    <col min="2" max="2" width="78.57421875" style="6" customWidth="1"/>
    <col min="3" max="3" width="5.8515625" style="43" hidden="1" customWidth="1"/>
    <col min="4" max="4" width="8.28125" style="6" customWidth="1"/>
    <col min="5" max="5" width="9.8515625" style="6" customWidth="1"/>
    <col min="6" max="6" width="9.8515625" style="8" customWidth="1"/>
    <col min="7" max="7" width="16.7109375" style="8" customWidth="1"/>
    <col min="8" max="9" width="9.140625" style="6" customWidth="1"/>
    <col min="10" max="10" width="10.00390625" style="6" bestFit="1" customWidth="1"/>
    <col min="11" max="16384" width="9.140625" style="6" customWidth="1"/>
  </cols>
  <sheetData>
    <row r="1" spans="1:65" s="56" customFormat="1" ht="23.25" customHeight="1">
      <c r="A1" s="152" t="s">
        <v>2</v>
      </c>
      <c r="B1" s="152"/>
      <c r="C1" s="152"/>
      <c r="D1" s="152"/>
      <c r="E1" s="152"/>
      <c r="F1" s="152"/>
      <c r="G1" s="152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s="58" customFormat="1" ht="37.5" customHeight="1">
      <c r="A2" s="153" t="s">
        <v>111</v>
      </c>
      <c r="B2" s="153"/>
      <c r="C2" s="153"/>
      <c r="D2" s="153"/>
      <c r="E2" s="153"/>
      <c r="F2" s="153"/>
      <c r="G2" s="153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s="10" customFormat="1" ht="24.75" customHeight="1">
      <c r="A3" s="11"/>
      <c r="B3" s="150" t="s">
        <v>101</v>
      </c>
      <c r="C3" s="150"/>
      <c r="D3" s="11"/>
      <c r="E3" s="11"/>
      <c r="F3" s="11"/>
      <c r="G3" s="11"/>
      <c r="H3" s="5"/>
      <c r="I3" s="5"/>
      <c r="J3" s="5"/>
      <c r="K3" s="5"/>
      <c r="L3" s="5"/>
      <c r="M3" s="5"/>
      <c r="N3" s="5"/>
      <c r="O3" s="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s="10" customFormat="1" ht="23.25" customHeight="1">
      <c r="A4" s="154" t="s">
        <v>3</v>
      </c>
      <c r="B4" s="154" t="s">
        <v>23</v>
      </c>
      <c r="C4" s="154"/>
      <c r="D4" s="163" t="s">
        <v>4</v>
      </c>
      <c r="E4" s="163"/>
      <c r="F4" s="159" t="s">
        <v>104</v>
      </c>
      <c r="G4" s="164" t="s">
        <v>105</v>
      </c>
      <c r="H4" s="5"/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s="10" customFormat="1" ht="23.25" customHeight="1">
      <c r="A5" s="154"/>
      <c r="B5" s="154"/>
      <c r="C5" s="154"/>
      <c r="D5" s="59" t="s">
        <v>5</v>
      </c>
      <c r="E5" s="59" t="s">
        <v>103</v>
      </c>
      <c r="F5" s="159"/>
      <c r="G5" s="164"/>
      <c r="H5" s="5"/>
      <c r="I5" s="5"/>
      <c r="J5" s="5"/>
      <c r="K5" s="5"/>
      <c r="L5" s="5"/>
      <c r="M5" s="5"/>
      <c r="N5" s="5"/>
      <c r="O5" s="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s="140" customFormat="1" ht="33" customHeight="1">
      <c r="A6" s="135">
        <v>1</v>
      </c>
      <c r="B6" s="165" t="s">
        <v>122</v>
      </c>
      <c r="C6" s="166"/>
      <c r="D6" s="136" t="s">
        <v>22</v>
      </c>
      <c r="E6" s="136">
        <v>475</v>
      </c>
      <c r="F6" s="14"/>
      <c r="G6" s="137"/>
      <c r="H6" s="138"/>
      <c r="I6" s="139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</row>
    <row r="7" spans="1:76" s="18" customFormat="1" ht="33" customHeight="1">
      <c r="A7" s="12">
        <v>2</v>
      </c>
      <c r="B7" s="160" t="s">
        <v>6</v>
      </c>
      <c r="C7" s="160"/>
      <c r="D7" s="13" t="s">
        <v>0</v>
      </c>
      <c r="E7" s="13">
        <v>96</v>
      </c>
      <c r="F7" s="14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1:76" s="18" customFormat="1" ht="23.25" customHeight="1">
      <c r="A8" s="12">
        <v>3</v>
      </c>
      <c r="B8" s="161" t="s">
        <v>7</v>
      </c>
      <c r="C8" s="161"/>
      <c r="D8" s="13" t="s">
        <v>0</v>
      </c>
      <c r="E8" s="13">
        <v>96</v>
      </c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</row>
    <row r="9" spans="1:76" s="18" customFormat="1" ht="25.5" customHeight="1">
      <c r="A9" s="12">
        <v>4</v>
      </c>
      <c r="B9" s="161" t="s">
        <v>8</v>
      </c>
      <c r="C9" s="161"/>
      <c r="D9" s="13" t="s">
        <v>9</v>
      </c>
      <c r="E9" s="13">
        <v>3</v>
      </c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</row>
    <row r="10" spans="1:76" s="18" customFormat="1" ht="23.25" customHeight="1">
      <c r="A10" s="12">
        <v>5</v>
      </c>
      <c r="B10" s="161" t="s">
        <v>102</v>
      </c>
      <c r="C10" s="161"/>
      <c r="D10" s="13" t="s">
        <v>0</v>
      </c>
      <c r="E10" s="13">
        <v>2</v>
      </c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</row>
    <row r="11" spans="1:76" s="18" customFormat="1" ht="27.75" customHeight="1">
      <c r="A11" s="12">
        <v>6</v>
      </c>
      <c r="B11" s="161" t="s">
        <v>16</v>
      </c>
      <c r="C11" s="161"/>
      <c r="D11" s="13" t="s">
        <v>0</v>
      </c>
      <c r="E11" s="13">
        <v>2</v>
      </c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</row>
    <row r="12" spans="1:76" s="18" customFormat="1" ht="23.25" customHeight="1">
      <c r="A12" s="12">
        <v>7</v>
      </c>
      <c r="B12" s="160" t="s">
        <v>10</v>
      </c>
      <c r="C12" s="160"/>
      <c r="D12" s="13" t="s">
        <v>0</v>
      </c>
      <c r="E12" s="13">
        <v>2</v>
      </c>
      <c r="F12" s="14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</row>
    <row r="13" spans="1:76" s="18" customFormat="1" ht="23.25" customHeight="1">
      <c r="A13" s="12">
        <v>8</v>
      </c>
      <c r="B13" s="161" t="s">
        <v>11</v>
      </c>
      <c r="C13" s="161"/>
      <c r="D13" s="13" t="s">
        <v>0</v>
      </c>
      <c r="E13" s="13">
        <v>1</v>
      </c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65" ht="23.25" customHeight="1">
      <c r="A14" s="12">
        <v>9</v>
      </c>
      <c r="B14" s="155" t="s">
        <v>95</v>
      </c>
      <c r="C14" s="155"/>
      <c r="D14" s="13" t="s">
        <v>21</v>
      </c>
      <c r="E14" s="19">
        <v>135</v>
      </c>
      <c r="F14" s="15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ht="23.25" customHeight="1">
      <c r="A15" s="12">
        <v>10</v>
      </c>
      <c r="B15" s="155" t="s">
        <v>20</v>
      </c>
      <c r="C15" s="155"/>
      <c r="D15" s="13" t="s">
        <v>21</v>
      </c>
      <c r="E15" s="19">
        <v>15</v>
      </c>
      <c r="F15" s="15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ht="23.25" customHeight="1">
      <c r="A16" s="12">
        <v>11</v>
      </c>
      <c r="B16" s="156" t="s">
        <v>19</v>
      </c>
      <c r="C16" s="156"/>
      <c r="D16" s="20" t="s">
        <v>22</v>
      </c>
      <c r="E16" s="19">
        <v>475</v>
      </c>
      <c r="F16" s="15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ht="34.5" customHeight="1">
      <c r="A17" s="12">
        <v>12</v>
      </c>
      <c r="B17" s="156" t="s">
        <v>13</v>
      </c>
      <c r="C17" s="156"/>
      <c r="D17" s="13" t="s">
        <v>21</v>
      </c>
      <c r="E17" s="19">
        <f>(E15+E14)*1.3</f>
        <v>195</v>
      </c>
      <c r="F17" s="15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ht="29.25" customHeight="1">
      <c r="A18" s="12">
        <v>13</v>
      </c>
      <c r="B18" s="155" t="s">
        <v>96</v>
      </c>
      <c r="C18" s="155"/>
      <c r="D18" s="13" t="s">
        <v>21</v>
      </c>
      <c r="E18" s="19">
        <v>32</v>
      </c>
      <c r="F18" s="15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ht="34.5" customHeight="1">
      <c r="A19" s="12">
        <v>14</v>
      </c>
      <c r="B19" s="156" t="s">
        <v>98</v>
      </c>
      <c r="C19" s="156"/>
      <c r="D19" s="13" t="s">
        <v>21</v>
      </c>
      <c r="E19" s="19">
        <f>E16*0.4</f>
        <v>190</v>
      </c>
      <c r="F19" s="15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ht="23.25" customHeight="1">
      <c r="A20" s="12">
        <v>15</v>
      </c>
      <c r="B20" s="156" t="s">
        <v>100</v>
      </c>
      <c r="C20" s="156"/>
      <c r="D20" s="13" t="s">
        <v>21</v>
      </c>
      <c r="E20" s="19">
        <f>E16*0.2</f>
        <v>95</v>
      </c>
      <c r="F20" s="15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ht="23.25" customHeight="1">
      <c r="A21" s="12">
        <v>16</v>
      </c>
      <c r="B21" s="156" t="s">
        <v>97</v>
      </c>
      <c r="C21" s="156"/>
      <c r="D21" s="20" t="s">
        <v>22</v>
      </c>
      <c r="E21" s="19">
        <v>500</v>
      </c>
      <c r="F21" s="15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ht="23.25" customHeight="1">
      <c r="A22" s="12">
        <v>17</v>
      </c>
      <c r="B22" s="156" t="s">
        <v>99</v>
      </c>
      <c r="C22" s="156"/>
      <c r="D22" s="13" t="s">
        <v>24</v>
      </c>
      <c r="E22" s="19">
        <f>E16*0.05/1.8</f>
        <v>13.194444444444445</v>
      </c>
      <c r="F22" s="15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s="8" customFormat="1" ht="23.25" customHeight="1">
      <c r="A23" s="135">
        <v>18</v>
      </c>
      <c r="B23" s="162" t="s">
        <v>120</v>
      </c>
      <c r="C23" s="162"/>
      <c r="D23" s="136" t="s">
        <v>24</v>
      </c>
      <c r="E23" s="141">
        <f>E16*0.04*2.4</f>
        <v>45.6</v>
      </c>
      <c r="F23" s="137"/>
      <c r="G23" s="13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</row>
    <row r="24" spans="1:65" s="8" customFormat="1" ht="23.25" customHeight="1">
      <c r="A24" s="135">
        <v>19</v>
      </c>
      <c r="B24" s="162" t="s">
        <v>121</v>
      </c>
      <c r="C24" s="162"/>
      <c r="D24" s="136" t="s">
        <v>24</v>
      </c>
      <c r="E24" s="141">
        <f>E16*0.04*2.4</f>
        <v>45.6</v>
      </c>
      <c r="F24" s="137"/>
      <c r="G24" s="13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</row>
    <row r="25" spans="1:65" s="8" customFormat="1" ht="23.25" customHeight="1">
      <c r="A25" s="135">
        <v>20</v>
      </c>
      <c r="B25" s="162" t="s">
        <v>17</v>
      </c>
      <c r="C25" s="162"/>
      <c r="D25" s="142" t="s">
        <v>22</v>
      </c>
      <c r="E25" s="141">
        <v>305</v>
      </c>
      <c r="F25" s="137"/>
      <c r="G25" s="13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</row>
    <row r="26" spans="1:65" s="8" customFormat="1" ht="35.25" customHeight="1">
      <c r="A26" s="135">
        <v>21</v>
      </c>
      <c r="B26" s="162" t="s">
        <v>14</v>
      </c>
      <c r="C26" s="162"/>
      <c r="D26" s="141" t="s">
        <v>15</v>
      </c>
      <c r="E26" s="141">
        <v>3815</v>
      </c>
      <c r="F26" s="137"/>
      <c r="G26" s="13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</row>
    <row r="27" spans="1:65" s="8" customFormat="1" ht="23.25" customHeight="1">
      <c r="A27" s="135">
        <v>22</v>
      </c>
      <c r="B27" s="162" t="s">
        <v>116</v>
      </c>
      <c r="C27" s="162"/>
      <c r="D27" s="136" t="s">
        <v>21</v>
      </c>
      <c r="E27" s="143">
        <v>74</v>
      </c>
      <c r="F27" s="143"/>
      <c r="G27" s="13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65" s="8" customFormat="1" ht="23.25" customHeight="1">
      <c r="A28" s="119"/>
      <c r="B28" s="120" t="s">
        <v>42</v>
      </c>
      <c r="C28" s="121"/>
      <c r="D28" s="122"/>
      <c r="E28" s="122"/>
      <c r="F28" s="131"/>
      <c r="G28" s="13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1:65" s="45" customFormat="1" ht="28.5" customHeight="1">
      <c r="A29" s="124"/>
      <c r="B29" s="125" t="s">
        <v>124</v>
      </c>
      <c r="C29" s="126"/>
      <c r="D29" s="127"/>
      <c r="E29" s="127"/>
      <c r="F29" s="88"/>
      <c r="G29" s="4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</row>
    <row r="30" spans="1:65" s="47" customFormat="1" ht="23.25" customHeight="1">
      <c r="A30" s="124"/>
      <c r="B30" s="125" t="s">
        <v>43</v>
      </c>
      <c r="C30" s="126"/>
      <c r="D30" s="127"/>
      <c r="E30" s="127"/>
      <c r="F30" s="88"/>
      <c r="G30" s="4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23.25" customHeight="1">
      <c r="A31" s="124"/>
      <c r="B31" s="125" t="s">
        <v>44</v>
      </c>
      <c r="C31" s="126"/>
      <c r="D31" s="127"/>
      <c r="E31" s="127"/>
      <c r="F31" s="88"/>
      <c r="G31" s="50"/>
      <c r="H31" s="5"/>
      <c r="I31" s="5"/>
      <c r="J31" s="22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ht="23.25" customHeight="1">
      <c r="A32" s="128"/>
      <c r="B32" s="129" t="s">
        <v>45</v>
      </c>
      <c r="C32" s="130"/>
      <c r="D32" s="123"/>
      <c r="E32" s="123"/>
      <c r="F32" s="131"/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5" ht="63" customHeight="1">
      <c r="A33" s="60"/>
      <c r="B33" s="157"/>
      <c r="C33" s="158"/>
      <c r="D33" s="158"/>
      <c r="E33" s="158"/>
      <c r="F33" s="158"/>
      <c r="G33" s="15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ht="23.25" customHeight="1">
      <c r="A34" s="60"/>
      <c r="B34" s="5"/>
      <c r="C34" s="22"/>
      <c r="D34" s="5"/>
      <c r="E34" s="5"/>
      <c r="F34" s="7"/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s="47" customFormat="1" ht="23.25" customHeight="1">
      <c r="A35" s="51"/>
      <c r="B35" s="3"/>
      <c r="C35" s="52" t="s">
        <v>1</v>
      </c>
      <c r="D35" s="149" t="s">
        <v>125</v>
      </c>
      <c r="E35" s="149"/>
      <c r="F35" s="53"/>
      <c r="G35" s="5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23.25" customHeight="1">
      <c r="A36" s="4"/>
      <c r="B36" s="5"/>
      <c r="C36" s="22"/>
      <c r="D36" s="5"/>
      <c r="E36" s="151" t="s">
        <v>126</v>
      </c>
      <c r="F36" s="151"/>
      <c r="G36" s="15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5" ht="23.25" customHeight="1">
      <c r="A37" s="4"/>
      <c r="B37" s="5"/>
      <c r="C37" s="22"/>
      <c r="D37" s="5"/>
      <c r="E37" s="5"/>
      <c r="F37" s="7"/>
      <c r="G37" s="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1:65" ht="23.25" customHeight="1">
      <c r="A38" s="4"/>
      <c r="B38" s="5"/>
      <c r="C38" s="22" t="s">
        <v>1</v>
      </c>
      <c r="D38" s="5"/>
      <c r="E38" s="5"/>
      <c r="F38" s="7"/>
      <c r="G38" s="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5" ht="23.25" customHeight="1">
      <c r="A39" s="4"/>
      <c r="B39" s="5"/>
      <c r="C39" s="22"/>
      <c r="D39" s="5"/>
      <c r="E39" s="5"/>
      <c r="F39" s="7"/>
      <c r="G39" s="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5" ht="23.25" customHeight="1">
      <c r="A40" s="4"/>
      <c r="B40" s="5"/>
      <c r="C40" s="22"/>
      <c r="D40" s="5"/>
      <c r="E40" s="5"/>
      <c r="F40" s="7"/>
      <c r="G40" s="7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5" ht="23.25" customHeight="1">
      <c r="A41" s="23"/>
      <c r="B41" s="24"/>
      <c r="C41" s="25"/>
      <c r="D41" s="26"/>
      <c r="E41" s="26"/>
      <c r="F41" s="27"/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5" ht="23.25" customHeight="1">
      <c r="A42" s="23"/>
      <c r="B42" s="24"/>
      <c r="C42" s="25"/>
      <c r="D42" s="26"/>
      <c r="E42" s="26"/>
      <c r="F42" s="27"/>
      <c r="G42" s="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1:65" ht="23.25" customHeight="1">
      <c r="A43" s="28"/>
      <c r="B43" s="24"/>
      <c r="C43" s="25"/>
      <c r="D43" s="26"/>
      <c r="E43" s="26"/>
      <c r="F43" s="27"/>
      <c r="G43" s="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1:65" ht="23.25" customHeight="1">
      <c r="A44" s="28"/>
      <c r="B44" s="24"/>
      <c r="C44" s="25"/>
      <c r="D44" s="26"/>
      <c r="E44" s="26"/>
      <c r="F44" s="27"/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1:65" ht="23.25" customHeight="1">
      <c r="A45" s="28"/>
      <c r="B45" s="24"/>
      <c r="C45" s="25"/>
      <c r="D45" s="26"/>
      <c r="E45" s="26"/>
      <c r="F45" s="27"/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  <row r="46" spans="1:65" ht="23.25" customHeight="1">
      <c r="A46" s="28"/>
      <c r="B46" s="29"/>
      <c r="C46" s="25"/>
      <c r="D46" s="26"/>
      <c r="E46" s="26"/>
      <c r="F46" s="27"/>
      <c r="G46" s="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5" ht="23.25" customHeight="1">
      <c r="A47" s="28"/>
      <c r="B47" s="29"/>
      <c r="C47" s="25"/>
      <c r="D47" s="26"/>
      <c r="E47" s="26"/>
      <c r="F47" s="27"/>
      <c r="G47" s="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:65" ht="23.25" customHeight="1">
      <c r="A48" s="28"/>
      <c r="B48" s="24"/>
      <c r="C48" s="25"/>
      <c r="D48" s="26"/>
      <c r="E48" s="26"/>
      <c r="F48" s="27"/>
      <c r="G48" s="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5" ht="23.25" customHeight="1">
      <c r="A49" s="28"/>
      <c r="B49" s="24"/>
      <c r="C49" s="25"/>
      <c r="D49" s="26"/>
      <c r="E49" s="26"/>
      <c r="F49" s="27"/>
      <c r="G49" s="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5" ht="23.25" customHeight="1">
      <c r="A50" s="28"/>
      <c r="B50" s="24"/>
      <c r="C50" s="25"/>
      <c r="D50" s="26"/>
      <c r="E50" s="26"/>
      <c r="F50" s="27"/>
      <c r="G50" s="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1:65" ht="23.25" customHeight="1">
      <c r="A51" s="21"/>
      <c r="B51" s="24"/>
      <c r="C51" s="25"/>
      <c r="D51" s="26"/>
      <c r="E51" s="26"/>
      <c r="F51" s="27"/>
      <c r="G51" s="7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5" ht="23.25" customHeight="1">
      <c r="A52" s="28"/>
      <c r="B52" s="24"/>
      <c r="C52" s="25"/>
      <c r="D52" s="26"/>
      <c r="E52" s="26"/>
      <c r="F52" s="27"/>
      <c r="G52" s="7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5" ht="23.25" customHeight="1">
      <c r="A53" s="28"/>
      <c r="B53" s="24"/>
      <c r="C53" s="25"/>
      <c r="D53" s="26"/>
      <c r="E53" s="26"/>
      <c r="F53" s="27"/>
      <c r="G53" s="7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5" ht="23.25" customHeight="1">
      <c r="A54" s="28"/>
      <c r="B54" s="24"/>
      <c r="C54" s="25"/>
      <c r="D54" s="26"/>
      <c r="E54" s="26"/>
      <c r="F54" s="27"/>
      <c r="G54" s="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:65" ht="23.25" customHeight="1">
      <c r="A55" s="28"/>
      <c r="B55" s="24"/>
      <c r="C55" s="25"/>
      <c r="D55" s="26"/>
      <c r="E55" s="26"/>
      <c r="F55" s="27"/>
      <c r="G55" s="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5" ht="23.25" customHeight="1">
      <c r="A56" s="28"/>
      <c r="B56" s="24"/>
      <c r="C56" s="25"/>
      <c r="D56" s="26"/>
      <c r="E56" s="26"/>
      <c r="F56" s="27"/>
      <c r="G56" s="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5" ht="23.25" customHeight="1">
      <c r="A57" s="28"/>
      <c r="B57" s="30"/>
      <c r="C57" s="25"/>
      <c r="D57" s="26"/>
      <c r="E57" s="26"/>
      <c r="F57" s="27"/>
      <c r="G57" s="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5" ht="23.25" customHeight="1">
      <c r="A58" s="28"/>
      <c r="B58" s="24"/>
      <c r="C58" s="25"/>
      <c r="D58" s="26"/>
      <c r="E58" s="26"/>
      <c r="F58" s="27"/>
      <c r="G58" s="7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5" ht="23.25" customHeight="1">
      <c r="A59" s="28"/>
      <c r="B59" s="30"/>
      <c r="C59" s="25"/>
      <c r="D59" s="26"/>
      <c r="E59" s="26"/>
      <c r="F59" s="27"/>
      <c r="G59" s="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5" ht="23.25" customHeight="1">
      <c r="A60" s="28"/>
      <c r="B60" s="30"/>
      <c r="C60" s="25"/>
      <c r="D60" s="26"/>
      <c r="E60" s="26"/>
      <c r="F60" s="27"/>
      <c r="G60" s="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:65" ht="23.25" customHeight="1">
      <c r="A61" s="28"/>
      <c r="B61" s="30"/>
      <c r="C61" s="25"/>
      <c r="D61" s="26"/>
      <c r="E61" s="26"/>
      <c r="F61" s="27"/>
      <c r="G61" s="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1:65" ht="23.25" customHeight="1">
      <c r="A62" s="28"/>
      <c r="B62" s="31"/>
      <c r="C62" s="32"/>
      <c r="D62" s="26"/>
      <c r="E62" s="26"/>
      <c r="F62" s="27"/>
      <c r="G62" s="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1:65" ht="23.25" customHeight="1">
      <c r="A63" s="28"/>
      <c r="B63" s="31"/>
      <c r="C63" s="32"/>
      <c r="D63" s="26"/>
      <c r="E63" s="26"/>
      <c r="F63" s="27"/>
      <c r="G63" s="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65" ht="23.25" customHeight="1">
      <c r="A64" s="28"/>
      <c r="B64" s="31"/>
      <c r="C64" s="32"/>
      <c r="D64" s="26"/>
      <c r="E64" s="26"/>
      <c r="F64" s="27"/>
      <c r="G64" s="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:65" ht="23.25" customHeight="1">
      <c r="A65" s="28"/>
      <c r="B65" s="31"/>
      <c r="C65" s="32"/>
      <c r="D65" s="26"/>
      <c r="E65" s="26"/>
      <c r="F65" s="27"/>
      <c r="G65" s="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1:65" ht="23.25" customHeight="1">
      <c r="A66" s="28"/>
      <c r="B66" s="31"/>
      <c r="C66" s="32"/>
      <c r="D66" s="26"/>
      <c r="E66" s="26"/>
      <c r="F66" s="27"/>
      <c r="G66" s="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1:65" ht="23.25" customHeight="1">
      <c r="A67" s="28"/>
      <c r="B67" s="31"/>
      <c r="C67" s="32"/>
      <c r="D67" s="26"/>
      <c r="E67" s="26"/>
      <c r="F67" s="27"/>
      <c r="G67" s="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1:65" ht="23.25" customHeight="1">
      <c r="A68" s="28"/>
      <c r="B68" s="31"/>
      <c r="C68" s="32"/>
      <c r="D68" s="26"/>
      <c r="E68" s="26"/>
      <c r="F68" s="27"/>
      <c r="G68" s="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5" ht="23.25" customHeight="1">
      <c r="A69" s="28"/>
      <c r="B69" s="31"/>
      <c r="C69" s="32"/>
      <c r="D69" s="26"/>
      <c r="E69" s="26"/>
      <c r="F69" s="27"/>
      <c r="G69" s="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5" ht="23.25" customHeight="1">
      <c r="A70" s="28"/>
      <c r="B70" s="31"/>
      <c r="C70" s="32"/>
      <c r="D70" s="26"/>
      <c r="E70" s="26"/>
      <c r="F70" s="27"/>
      <c r="G70" s="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5" ht="23.25" customHeight="1">
      <c r="A71" s="28"/>
      <c r="B71" s="31"/>
      <c r="C71" s="32"/>
      <c r="D71" s="26"/>
      <c r="E71" s="26"/>
      <c r="F71" s="27"/>
      <c r="G71" s="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65" ht="23.25" customHeight="1">
      <c r="A72" s="28"/>
      <c r="B72" s="31"/>
      <c r="C72" s="32"/>
      <c r="D72" s="26"/>
      <c r="E72" s="26"/>
      <c r="F72" s="27"/>
      <c r="G72" s="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:65" ht="23.25" customHeight="1">
      <c r="A73" s="28"/>
      <c r="B73" s="31"/>
      <c r="C73" s="32"/>
      <c r="D73" s="26"/>
      <c r="E73" s="26"/>
      <c r="F73" s="27"/>
      <c r="G73" s="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1:65" ht="23.25" customHeight="1">
      <c r="A74" s="28"/>
      <c r="B74" s="31"/>
      <c r="C74" s="32"/>
      <c r="D74" s="26"/>
      <c r="E74" s="26"/>
      <c r="F74" s="27"/>
      <c r="G74" s="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1:65" ht="23.25" customHeight="1">
      <c r="A75" s="28"/>
      <c r="B75" s="31"/>
      <c r="C75" s="32"/>
      <c r="D75" s="26"/>
      <c r="E75" s="26"/>
      <c r="F75" s="27"/>
      <c r="G75" s="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1:65" ht="23.25" customHeight="1">
      <c r="A76" s="28"/>
      <c r="B76" s="31"/>
      <c r="C76" s="32"/>
      <c r="D76" s="26"/>
      <c r="E76" s="26"/>
      <c r="F76" s="27"/>
      <c r="G76" s="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1:65" ht="23.25" customHeight="1">
      <c r="A77" s="28"/>
      <c r="B77" s="31"/>
      <c r="C77" s="32"/>
      <c r="D77" s="26"/>
      <c r="E77" s="26"/>
      <c r="F77" s="27"/>
      <c r="G77" s="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1:65" ht="23.25" customHeight="1">
      <c r="A78" s="28"/>
      <c r="B78" s="31"/>
      <c r="C78" s="32"/>
      <c r="D78" s="26"/>
      <c r="E78" s="26"/>
      <c r="F78" s="27"/>
      <c r="G78" s="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</row>
    <row r="79" spans="1:65" ht="23.25" customHeight="1">
      <c r="A79" s="28"/>
      <c r="B79" s="31"/>
      <c r="C79" s="33"/>
      <c r="D79" s="26"/>
      <c r="E79" s="26"/>
      <c r="F79" s="27"/>
      <c r="G79" s="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</row>
    <row r="80" spans="1:65" ht="23.25" customHeight="1">
      <c r="A80" s="28"/>
      <c r="B80" s="31"/>
      <c r="C80" s="32"/>
      <c r="D80" s="26"/>
      <c r="E80" s="26"/>
      <c r="F80" s="27"/>
      <c r="G80" s="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</row>
    <row r="81" spans="1:65" ht="23.25" customHeight="1">
      <c r="A81" s="21"/>
      <c r="B81" s="31"/>
      <c r="C81" s="32"/>
      <c r="D81" s="26"/>
      <c r="E81" s="26"/>
      <c r="F81" s="27"/>
      <c r="G81" s="7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</row>
    <row r="82" spans="1:7" ht="23.25" customHeight="1">
      <c r="A82" s="28"/>
      <c r="B82" s="31"/>
      <c r="C82" s="32"/>
      <c r="D82" s="26"/>
      <c r="E82" s="26"/>
      <c r="F82" s="27"/>
      <c r="G82" s="7"/>
    </row>
    <row r="83" spans="1:7" ht="23.25" customHeight="1">
      <c r="A83" s="21"/>
      <c r="B83" s="31"/>
      <c r="C83" s="32"/>
      <c r="D83" s="26"/>
      <c r="E83" s="26"/>
      <c r="F83" s="27"/>
      <c r="G83" s="7"/>
    </row>
    <row r="84" spans="1:7" ht="23.25" customHeight="1">
      <c r="A84" s="21"/>
      <c r="B84" s="31"/>
      <c r="C84" s="32"/>
      <c r="D84" s="26"/>
      <c r="E84" s="26"/>
      <c r="F84" s="27"/>
      <c r="G84" s="7"/>
    </row>
    <row r="85" spans="1:7" ht="23.25" customHeight="1">
      <c r="A85" s="21"/>
      <c r="B85" s="31"/>
      <c r="C85" s="33"/>
      <c r="D85" s="26"/>
      <c r="E85" s="26"/>
      <c r="F85" s="27"/>
      <c r="G85" s="7"/>
    </row>
    <row r="86" spans="1:7" ht="23.25" customHeight="1">
      <c r="A86" s="21"/>
      <c r="B86" s="31"/>
      <c r="C86" s="32"/>
      <c r="D86" s="26"/>
      <c r="E86" s="26"/>
      <c r="F86" s="27"/>
      <c r="G86" s="7"/>
    </row>
    <row r="87" spans="1:7" ht="23.25" customHeight="1">
      <c r="A87" s="21"/>
      <c r="B87" s="31"/>
      <c r="C87" s="32"/>
      <c r="D87" s="26"/>
      <c r="E87" s="26"/>
      <c r="F87" s="27"/>
      <c r="G87" s="7"/>
    </row>
    <row r="88" spans="1:7" ht="23.25" customHeight="1">
      <c r="A88" s="21"/>
      <c r="B88" s="31"/>
      <c r="C88" s="32"/>
      <c r="D88" s="26"/>
      <c r="E88" s="26"/>
      <c r="F88" s="27"/>
      <c r="G88" s="7"/>
    </row>
    <row r="89" spans="1:7" ht="23.25" customHeight="1">
      <c r="A89" s="21"/>
      <c r="B89" s="9"/>
      <c r="C89" s="26"/>
      <c r="D89" s="9"/>
      <c r="E89" s="9"/>
      <c r="F89" s="7"/>
      <c r="G89" s="7"/>
    </row>
    <row r="90" spans="1:7" ht="23.25" customHeight="1">
      <c r="A90" s="21"/>
      <c r="B90" s="35"/>
      <c r="C90" s="26"/>
      <c r="D90" s="36"/>
      <c r="E90" s="37"/>
      <c r="F90" s="38"/>
      <c r="G90" s="7"/>
    </row>
    <row r="91" spans="1:7" ht="23.25" customHeight="1">
      <c r="A91" s="21"/>
      <c r="B91" s="9"/>
      <c r="C91" s="26"/>
      <c r="D91" s="9"/>
      <c r="E91" s="9"/>
      <c r="F91" s="7"/>
      <c r="G91" s="7"/>
    </row>
    <row r="92" spans="1:7" ht="23.25" customHeight="1">
      <c r="A92" s="21"/>
      <c r="B92" s="5"/>
      <c r="C92" s="22"/>
      <c r="D92" s="5"/>
      <c r="E92" s="5"/>
      <c r="F92" s="7"/>
      <c r="G92" s="7"/>
    </row>
    <row r="93" spans="1:7" ht="23.25" customHeight="1">
      <c r="A93" s="21"/>
      <c r="B93" s="5"/>
      <c r="C93" s="22"/>
      <c r="D93" s="5"/>
      <c r="E93" s="5"/>
      <c r="F93" s="7"/>
      <c r="G93" s="7"/>
    </row>
    <row r="94" spans="1:7" ht="23.25" customHeight="1">
      <c r="A94" s="21"/>
      <c r="B94" s="5"/>
      <c r="C94" s="22"/>
      <c r="D94" s="5"/>
      <c r="E94" s="5"/>
      <c r="F94" s="7"/>
      <c r="G94" s="7"/>
    </row>
    <row r="95" spans="1:7" ht="23.25" customHeight="1">
      <c r="A95" s="28"/>
      <c r="B95" s="5"/>
      <c r="C95" s="22"/>
      <c r="D95" s="5"/>
      <c r="E95" s="5"/>
      <c r="F95" s="7"/>
      <c r="G95" s="7"/>
    </row>
    <row r="96" spans="1:7" ht="23.25" customHeight="1">
      <c r="A96" s="28"/>
      <c r="B96" s="5"/>
      <c r="C96" s="22"/>
      <c r="D96" s="5"/>
      <c r="E96" s="5"/>
      <c r="F96" s="7"/>
      <c r="G96" s="7"/>
    </row>
    <row r="97" spans="1:7" ht="23.25" customHeight="1">
      <c r="A97" s="28"/>
      <c r="B97" s="5"/>
      <c r="C97" s="22"/>
      <c r="D97" s="5"/>
      <c r="E97" s="5"/>
      <c r="F97" s="7"/>
      <c r="G97" s="7"/>
    </row>
    <row r="98" spans="1:7" ht="23.25" customHeight="1">
      <c r="A98" s="28"/>
      <c r="B98" s="5"/>
      <c r="C98" s="22"/>
      <c r="D98" s="5"/>
      <c r="E98" s="5"/>
      <c r="F98" s="7"/>
      <c r="G98" s="7"/>
    </row>
    <row r="99" spans="1:7" ht="23.25" customHeight="1">
      <c r="A99" s="21"/>
      <c r="B99" s="5"/>
      <c r="C99" s="22"/>
      <c r="D99" s="5"/>
      <c r="E99" s="5"/>
      <c r="F99" s="7"/>
      <c r="G99" s="7"/>
    </row>
    <row r="100" spans="1:7" ht="23.25" customHeight="1">
      <c r="A100" s="4"/>
      <c r="B100" s="5"/>
      <c r="C100" s="22"/>
      <c r="D100" s="5"/>
      <c r="E100" s="5"/>
      <c r="F100" s="7"/>
      <c r="G100" s="7"/>
    </row>
    <row r="101" spans="1:7" ht="23.25" customHeight="1">
      <c r="A101" s="21"/>
      <c r="B101" s="5"/>
      <c r="C101" s="22"/>
      <c r="D101" s="5"/>
      <c r="E101" s="5"/>
      <c r="F101" s="7"/>
      <c r="G101" s="7"/>
    </row>
    <row r="102" spans="1:7" ht="23.25" customHeight="1">
      <c r="A102" s="21"/>
      <c r="B102" s="5"/>
      <c r="C102" s="22"/>
      <c r="D102" s="5"/>
      <c r="E102" s="5"/>
      <c r="F102" s="7"/>
      <c r="G102" s="7"/>
    </row>
    <row r="103" spans="1:7" ht="23.25" customHeight="1">
      <c r="A103" s="21"/>
      <c r="B103" s="5"/>
      <c r="C103" s="22"/>
      <c r="D103" s="5"/>
      <c r="E103" s="5"/>
      <c r="F103" s="7"/>
      <c r="G103" s="7"/>
    </row>
    <row r="104" spans="1:7" ht="23.25" customHeight="1">
      <c r="A104" s="21"/>
      <c r="B104" s="5"/>
      <c r="C104" s="22"/>
      <c r="D104" s="5"/>
      <c r="E104" s="5"/>
      <c r="F104" s="7"/>
      <c r="G104" s="7"/>
    </row>
    <row r="105" spans="1:7" ht="23.25" customHeight="1">
      <c r="A105" s="21"/>
      <c r="B105" s="5"/>
      <c r="C105" s="22"/>
      <c r="D105" s="5"/>
      <c r="E105" s="5"/>
      <c r="F105" s="7"/>
      <c r="G105" s="7"/>
    </row>
    <row r="106" spans="1:7" ht="23.25" customHeight="1">
      <c r="A106" s="21"/>
      <c r="B106" s="5"/>
      <c r="C106" s="22"/>
      <c r="D106" s="5"/>
      <c r="E106" s="5"/>
      <c r="F106" s="7"/>
      <c r="G106" s="7"/>
    </row>
    <row r="107" spans="1:7" ht="23.25" customHeight="1">
      <c r="A107" s="21"/>
      <c r="B107" s="5"/>
      <c r="C107" s="22"/>
      <c r="D107" s="5"/>
      <c r="E107" s="5"/>
      <c r="F107" s="7"/>
      <c r="G107" s="7"/>
    </row>
    <row r="108" spans="1:7" ht="23.25" customHeight="1">
      <c r="A108" s="4"/>
      <c r="B108" s="5"/>
      <c r="C108" s="22"/>
      <c r="D108" s="5"/>
      <c r="E108" s="5"/>
      <c r="F108" s="7"/>
      <c r="G108" s="7"/>
    </row>
    <row r="109" spans="1:7" ht="23.25" customHeight="1">
      <c r="A109" s="21"/>
      <c r="B109" s="5"/>
      <c r="C109" s="22"/>
      <c r="D109" s="5"/>
      <c r="E109" s="5"/>
      <c r="F109" s="7"/>
      <c r="G109" s="7"/>
    </row>
    <row r="110" spans="1:7" ht="23.25" customHeight="1">
      <c r="A110" s="21"/>
      <c r="B110" s="5"/>
      <c r="C110" s="22"/>
      <c r="D110" s="5"/>
      <c r="E110" s="5"/>
      <c r="F110" s="7"/>
      <c r="G110" s="7"/>
    </row>
    <row r="111" spans="1:7" ht="23.25" customHeight="1">
      <c r="A111" s="21"/>
      <c r="B111" s="5"/>
      <c r="C111" s="22"/>
      <c r="D111" s="5"/>
      <c r="E111" s="5"/>
      <c r="F111" s="7"/>
      <c r="G111" s="7"/>
    </row>
    <row r="112" spans="1:7" ht="23.25" customHeight="1">
      <c r="A112" s="21"/>
      <c r="B112" s="5"/>
      <c r="C112" s="22"/>
      <c r="D112" s="5"/>
      <c r="E112" s="5"/>
      <c r="F112" s="7"/>
      <c r="G112" s="7"/>
    </row>
    <row r="113" spans="1:7" ht="23.25" customHeight="1">
      <c r="A113" s="21"/>
      <c r="B113" s="5"/>
      <c r="C113" s="22"/>
      <c r="D113" s="5"/>
      <c r="E113" s="5"/>
      <c r="F113" s="7"/>
      <c r="G113" s="7"/>
    </row>
    <row r="114" spans="1:7" ht="23.25" customHeight="1">
      <c r="A114" s="21"/>
      <c r="B114" s="5"/>
      <c r="C114" s="22"/>
      <c r="D114" s="5"/>
      <c r="E114" s="5"/>
      <c r="F114" s="7"/>
      <c r="G114" s="7"/>
    </row>
    <row r="115" spans="1:7" ht="23.25" customHeight="1">
      <c r="A115" s="21"/>
      <c r="B115" s="5"/>
      <c r="C115" s="22"/>
      <c r="D115" s="5"/>
      <c r="E115" s="5"/>
      <c r="F115" s="7"/>
      <c r="G115" s="7"/>
    </row>
    <row r="116" spans="1:7" ht="23.25" customHeight="1">
      <c r="A116" s="21"/>
      <c r="B116" s="5"/>
      <c r="C116" s="22"/>
      <c r="D116" s="5"/>
      <c r="E116" s="5"/>
      <c r="F116" s="7"/>
      <c r="G116" s="7"/>
    </row>
    <row r="117" spans="1:7" ht="23.25" customHeight="1">
      <c r="A117" s="21"/>
      <c r="B117" s="5"/>
      <c r="C117" s="22"/>
      <c r="D117" s="5"/>
      <c r="E117" s="5"/>
      <c r="F117" s="7"/>
      <c r="G117" s="7"/>
    </row>
    <row r="118" spans="1:7" ht="23.25" customHeight="1">
      <c r="A118" s="21"/>
      <c r="B118" s="5"/>
      <c r="C118" s="22"/>
      <c r="D118" s="5"/>
      <c r="E118" s="5"/>
      <c r="F118" s="7"/>
      <c r="G118" s="7"/>
    </row>
    <row r="119" spans="1:7" ht="23.25" customHeight="1">
      <c r="A119" s="21"/>
      <c r="B119" s="5"/>
      <c r="C119" s="22"/>
      <c r="D119" s="5"/>
      <c r="E119" s="5"/>
      <c r="F119" s="7"/>
      <c r="G119" s="7"/>
    </row>
    <row r="120" spans="1:7" ht="23.25" customHeight="1">
      <c r="A120" s="21"/>
      <c r="B120" s="5"/>
      <c r="C120" s="22"/>
      <c r="D120" s="5"/>
      <c r="E120" s="5"/>
      <c r="F120" s="7"/>
      <c r="G120" s="7"/>
    </row>
    <row r="121" spans="1:7" ht="23.25" customHeight="1">
      <c r="A121" s="21">
        <v>81</v>
      </c>
      <c r="B121" s="5"/>
      <c r="C121" s="22"/>
      <c r="D121" s="5"/>
      <c r="E121" s="5"/>
      <c r="F121" s="7"/>
      <c r="G121" s="7"/>
    </row>
    <row r="122" spans="1:7" ht="23.25" customHeight="1">
      <c r="A122" s="21">
        <v>82</v>
      </c>
      <c r="B122" s="5"/>
      <c r="C122" s="22"/>
      <c r="D122" s="5"/>
      <c r="E122" s="5"/>
      <c r="F122" s="7"/>
      <c r="G122" s="7"/>
    </row>
    <row r="123" spans="1:7" ht="23.25" customHeight="1">
      <c r="A123" s="21">
        <v>83</v>
      </c>
      <c r="B123" s="5"/>
      <c r="C123" s="22"/>
      <c r="D123" s="5"/>
      <c r="E123" s="5"/>
      <c r="F123" s="7"/>
      <c r="G123" s="7"/>
    </row>
    <row r="124" spans="1:7" ht="23.25" customHeight="1">
      <c r="A124" s="21">
        <v>84</v>
      </c>
      <c r="B124" s="5"/>
      <c r="C124" s="22"/>
      <c r="D124" s="5"/>
      <c r="E124" s="5"/>
      <c r="F124" s="7"/>
      <c r="G124" s="7"/>
    </row>
    <row r="125" spans="1:7" ht="23.25" customHeight="1">
      <c r="A125" s="39">
        <v>85</v>
      </c>
      <c r="B125" s="34"/>
      <c r="C125" s="40"/>
      <c r="D125" s="34"/>
      <c r="E125" s="34"/>
      <c r="F125" s="41"/>
      <c r="G125" s="41"/>
    </row>
    <row r="126" ht="23.25" customHeight="1">
      <c r="A126" s="42">
        <v>86</v>
      </c>
    </row>
    <row r="134" ht="33" customHeight="1"/>
  </sheetData>
  <sheetProtection/>
  <mergeCells count="33">
    <mergeCell ref="B27:C27"/>
    <mergeCell ref="B21:C21"/>
    <mergeCell ref="B17:C17"/>
    <mergeCell ref="B13:C13"/>
    <mergeCell ref="B8:C8"/>
    <mergeCell ref="B25:C25"/>
    <mergeCell ref="B10:C10"/>
    <mergeCell ref="B9:C9"/>
    <mergeCell ref="B23:C23"/>
    <mergeCell ref="B24:C24"/>
    <mergeCell ref="B20:C20"/>
    <mergeCell ref="G4:G5"/>
    <mergeCell ref="B6:C6"/>
    <mergeCell ref="B22:C22"/>
    <mergeCell ref="B33:G33"/>
    <mergeCell ref="F4:F5"/>
    <mergeCell ref="B7:C7"/>
    <mergeCell ref="B16:C16"/>
    <mergeCell ref="B11:C11"/>
    <mergeCell ref="B12:C12"/>
    <mergeCell ref="B26:C26"/>
    <mergeCell ref="B19:C19"/>
    <mergeCell ref="D4:E4"/>
    <mergeCell ref="D35:E35"/>
    <mergeCell ref="B3:C3"/>
    <mergeCell ref="E36:G36"/>
    <mergeCell ref="A1:G1"/>
    <mergeCell ref="A2:G2"/>
    <mergeCell ref="A4:A5"/>
    <mergeCell ref="B4:C5"/>
    <mergeCell ref="B18:C18"/>
    <mergeCell ref="B14:C14"/>
    <mergeCell ref="B15:C15"/>
  </mergeCells>
  <printOptions horizontalCentered="1"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4"/>
  <sheetViews>
    <sheetView workbookViewId="0" topLeftCell="A16">
      <selection activeCell="E31" sqref="E31:G31"/>
    </sheetView>
  </sheetViews>
  <sheetFormatPr defaultColWidth="9.140625" defaultRowHeight="12.75"/>
  <cols>
    <col min="1" max="1" width="5.00390625" style="61" customWidth="1"/>
    <col min="2" max="2" width="53.00390625" style="61" customWidth="1"/>
    <col min="3" max="3" width="5.8515625" style="61" customWidth="1"/>
    <col min="4" max="4" width="10.140625" style="61" customWidth="1"/>
    <col min="5" max="5" width="7.57421875" style="63" customWidth="1"/>
    <col min="6" max="6" width="11.57421875" style="63" customWidth="1"/>
    <col min="7" max="16384" width="9.140625" style="61" customWidth="1"/>
  </cols>
  <sheetData>
    <row r="1" spans="1:6" s="75" customFormat="1" ht="20.25" customHeight="1">
      <c r="A1" s="169" t="s">
        <v>25</v>
      </c>
      <c r="B1" s="169"/>
      <c r="C1" s="169"/>
      <c r="D1" s="169"/>
      <c r="E1" s="169"/>
      <c r="F1" s="169"/>
    </row>
    <row r="2" spans="1:6" s="75" customFormat="1" ht="31.5" customHeight="1">
      <c r="A2" s="169" t="s">
        <v>111</v>
      </c>
      <c r="B2" s="169"/>
      <c r="C2" s="169"/>
      <c r="D2" s="169"/>
      <c r="E2" s="169"/>
      <c r="F2" s="169"/>
    </row>
    <row r="3" spans="1:6" ht="15.75">
      <c r="A3" s="170" t="s">
        <v>110</v>
      </c>
      <c r="B3" s="170"/>
      <c r="C3" s="170"/>
      <c r="D3" s="170"/>
      <c r="E3" s="170"/>
      <c r="F3" s="170"/>
    </row>
    <row r="4" spans="1:6" s="70" customFormat="1" ht="54.75" customHeight="1">
      <c r="A4" s="79" t="s">
        <v>26</v>
      </c>
      <c r="B4" s="79" t="s">
        <v>27</v>
      </c>
      <c r="C4" s="79" t="s">
        <v>112</v>
      </c>
      <c r="D4" s="79" t="s">
        <v>123</v>
      </c>
      <c r="E4" s="79" t="s">
        <v>106</v>
      </c>
      <c r="F4" s="79" t="s">
        <v>105</v>
      </c>
    </row>
    <row r="5" spans="1:6" ht="12.75">
      <c r="A5" s="80">
        <v>1</v>
      </c>
      <c r="B5" s="80">
        <v>2</v>
      </c>
      <c r="C5" s="81">
        <v>3</v>
      </c>
      <c r="D5" s="81">
        <v>4</v>
      </c>
      <c r="E5" s="81">
        <v>5</v>
      </c>
      <c r="F5" s="81">
        <v>6</v>
      </c>
    </row>
    <row r="6" spans="1:6" ht="12.75">
      <c r="A6" s="64"/>
      <c r="B6" s="64" t="s">
        <v>28</v>
      </c>
      <c r="C6" s="66"/>
      <c r="D6" s="67"/>
      <c r="E6" s="68"/>
      <c r="F6" s="68"/>
    </row>
    <row r="7" spans="1:6" s="134" customFormat="1" ht="25.5">
      <c r="A7" s="132">
        <v>1</v>
      </c>
      <c r="B7" s="110" t="s">
        <v>117</v>
      </c>
      <c r="C7" s="111" t="s">
        <v>115</v>
      </c>
      <c r="D7" s="115">
        <v>50</v>
      </c>
      <c r="E7" s="133"/>
      <c r="F7" s="115"/>
    </row>
    <row r="8" spans="1:6" s="69" customFormat="1" ht="15" customHeight="1">
      <c r="A8" s="109">
        <v>2</v>
      </c>
      <c r="B8" s="110" t="s">
        <v>29</v>
      </c>
      <c r="C8" s="111" t="s">
        <v>18</v>
      </c>
      <c r="D8" s="112">
        <v>460</v>
      </c>
      <c r="E8" s="113"/>
      <c r="F8" s="114"/>
    </row>
    <row r="9" spans="1:6" s="69" customFormat="1" ht="12.75">
      <c r="A9" s="109">
        <v>3</v>
      </c>
      <c r="B9" s="110" t="s">
        <v>30</v>
      </c>
      <c r="C9" s="111" t="s">
        <v>18</v>
      </c>
      <c r="D9" s="115">
        <v>510</v>
      </c>
      <c r="E9" s="116"/>
      <c r="F9" s="88"/>
    </row>
    <row r="10" spans="1:6" s="69" customFormat="1" ht="28.5" customHeight="1">
      <c r="A10" s="132">
        <v>4</v>
      </c>
      <c r="B10" s="110" t="s">
        <v>107</v>
      </c>
      <c r="C10" s="111" t="s">
        <v>18</v>
      </c>
      <c r="D10" s="115">
        <v>730</v>
      </c>
      <c r="E10" s="116"/>
      <c r="F10" s="88"/>
    </row>
    <row r="11" spans="1:6" s="69" customFormat="1" ht="38.25">
      <c r="A11" s="109">
        <v>5</v>
      </c>
      <c r="B11" s="110" t="s">
        <v>108</v>
      </c>
      <c r="C11" s="111" t="s">
        <v>0</v>
      </c>
      <c r="D11" s="115">
        <v>14</v>
      </c>
      <c r="E11" s="116"/>
      <c r="F11" s="117"/>
    </row>
    <row r="12" spans="1:6" s="69" customFormat="1" ht="45.75" customHeight="1">
      <c r="A12" s="109">
        <v>6</v>
      </c>
      <c r="B12" s="110" t="s">
        <v>109</v>
      </c>
      <c r="C12" s="111" t="s">
        <v>0</v>
      </c>
      <c r="D12" s="115">
        <v>1</v>
      </c>
      <c r="E12" s="116"/>
      <c r="F12" s="117"/>
    </row>
    <row r="13" spans="1:6" s="69" customFormat="1" ht="31.5" customHeight="1">
      <c r="A13" s="132">
        <v>7</v>
      </c>
      <c r="B13" s="110" t="s">
        <v>31</v>
      </c>
      <c r="C13" s="111" t="s">
        <v>0</v>
      </c>
      <c r="D13" s="115">
        <v>6</v>
      </c>
      <c r="E13" s="116"/>
      <c r="F13" s="117"/>
    </row>
    <row r="14" spans="1:6" s="69" customFormat="1" ht="28.5" customHeight="1">
      <c r="A14" s="109">
        <v>8</v>
      </c>
      <c r="B14" s="110" t="s">
        <v>32</v>
      </c>
      <c r="C14" s="111" t="s">
        <v>0</v>
      </c>
      <c r="D14" s="115">
        <v>34</v>
      </c>
      <c r="E14" s="116"/>
      <c r="F14" s="117"/>
    </row>
    <row r="15" spans="1:6" s="69" customFormat="1" ht="51">
      <c r="A15" s="109">
        <v>9</v>
      </c>
      <c r="B15" s="110" t="s">
        <v>33</v>
      </c>
      <c r="C15" s="111" t="s">
        <v>0</v>
      </c>
      <c r="D15" s="115">
        <v>6</v>
      </c>
      <c r="E15" s="116"/>
      <c r="F15" s="88"/>
    </row>
    <row r="16" spans="1:6" s="69" customFormat="1" ht="55.5" customHeight="1">
      <c r="A16" s="132">
        <v>10</v>
      </c>
      <c r="B16" s="110" t="s">
        <v>34</v>
      </c>
      <c r="C16" s="111" t="s">
        <v>0</v>
      </c>
      <c r="D16" s="115">
        <v>34</v>
      </c>
      <c r="E16" s="116"/>
      <c r="F16" s="88"/>
    </row>
    <row r="17" spans="1:6" s="69" customFormat="1" ht="28.5" customHeight="1">
      <c r="A17" s="109">
        <v>11</v>
      </c>
      <c r="B17" s="110" t="s">
        <v>35</v>
      </c>
      <c r="C17" s="111" t="s">
        <v>18</v>
      </c>
      <c r="D17" s="115">
        <v>252</v>
      </c>
      <c r="E17" s="116"/>
      <c r="F17" s="117"/>
    </row>
    <row r="18" spans="1:6" s="69" customFormat="1" ht="12.75">
      <c r="A18" s="109">
        <v>12</v>
      </c>
      <c r="B18" s="110" t="s">
        <v>36</v>
      </c>
      <c r="C18" s="111" t="s">
        <v>18</v>
      </c>
      <c r="D18" s="115">
        <v>910</v>
      </c>
      <c r="E18" s="116"/>
      <c r="F18" s="88"/>
    </row>
    <row r="19" spans="1:6" s="69" customFormat="1" ht="16.5" customHeight="1">
      <c r="A19" s="132">
        <v>13</v>
      </c>
      <c r="B19" s="110" t="s">
        <v>37</v>
      </c>
      <c r="C19" s="111" t="s">
        <v>18</v>
      </c>
      <c r="D19" s="115">
        <v>30</v>
      </c>
      <c r="E19" s="118"/>
      <c r="F19" s="88"/>
    </row>
    <row r="20" spans="1:6" s="69" customFormat="1" ht="14.25" customHeight="1">
      <c r="A20" s="109">
        <v>14</v>
      </c>
      <c r="B20" s="110" t="s">
        <v>38</v>
      </c>
      <c r="C20" s="111" t="s">
        <v>18</v>
      </c>
      <c r="D20" s="115">
        <v>10</v>
      </c>
      <c r="E20" s="118"/>
      <c r="F20" s="88"/>
    </row>
    <row r="21" spans="1:6" s="69" customFormat="1" ht="27" customHeight="1">
      <c r="A21" s="109">
        <v>15</v>
      </c>
      <c r="B21" s="110" t="s">
        <v>39</v>
      </c>
      <c r="C21" s="111" t="s">
        <v>0</v>
      </c>
      <c r="D21" s="115">
        <v>40</v>
      </c>
      <c r="E21" s="118"/>
      <c r="F21" s="88"/>
    </row>
    <row r="22" spans="1:6" s="69" customFormat="1" ht="65.25" customHeight="1">
      <c r="A22" s="132">
        <v>16</v>
      </c>
      <c r="B22" s="110" t="s">
        <v>40</v>
      </c>
      <c r="C22" s="111" t="s">
        <v>0</v>
      </c>
      <c r="D22" s="115">
        <v>1</v>
      </c>
      <c r="E22" s="116"/>
      <c r="F22" s="117"/>
    </row>
    <row r="23" spans="1:6" s="69" customFormat="1" ht="12.75">
      <c r="A23" s="109">
        <v>17</v>
      </c>
      <c r="B23" s="110" t="s">
        <v>41</v>
      </c>
      <c r="C23" s="111" t="s">
        <v>0</v>
      </c>
      <c r="D23" s="115">
        <v>42</v>
      </c>
      <c r="E23" s="116"/>
      <c r="F23" s="117"/>
    </row>
    <row r="24" spans="1:6" s="69" customFormat="1" ht="12.75">
      <c r="A24" s="119"/>
      <c r="B24" s="120" t="s">
        <v>42</v>
      </c>
      <c r="C24" s="121"/>
      <c r="D24" s="122"/>
      <c r="E24" s="122"/>
      <c r="F24" s="131"/>
    </row>
    <row r="25" spans="1:6" s="69" customFormat="1" ht="18" customHeight="1">
      <c r="A25" s="124"/>
      <c r="B25" s="125" t="s">
        <v>124</v>
      </c>
      <c r="C25" s="126"/>
      <c r="D25" s="127"/>
      <c r="E25" s="127"/>
      <c r="F25" s="88"/>
    </row>
    <row r="26" spans="1:6" s="69" customFormat="1" ht="18" customHeight="1">
      <c r="A26" s="124"/>
      <c r="B26" s="125" t="s">
        <v>43</v>
      </c>
      <c r="C26" s="126"/>
      <c r="D26" s="127"/>
      <c r="E26" s="127"/>
      <c r="F26" s="88"/>
    </row>
    <row r="27" spans="1:6" s="69" customFormat="1" ht="12.75">
      <c r="A27" s="124"/>
      <c r="B27" s="125" t="s">
        <v>44</v>
      </c>
      <c r="C27" s="126"/>
      <c r="D27" s="127"/>
      <c r="E27" s="127"/>
      <c r="F27" s="88"/>
    </row>
    <row r="28" spans="1:6" s="69" customFormat="1" ht="12.75">
      <c r="A28" s="128"/>
      <c r="B28" s="129" t="s">
        <v>45</v>
      </c>
      <c r="C28" s="130"/>
      <c r="D28" s="123"/>
      <c r="E28" s="123"/>
      <c r="F28" s="131"/>
    </row>
    <row r="29" spans="1:65" s="6" customFormat="1" ht="70.5" customHeight="1">
      <c r="A29" s="107"/>
      <c r="B29" s="171"/>
      <c r="C29" s="171"/>
      <c r="D29" s="171"/>
      <c r="E29" s="171"/>
      <c r="F29" s="171"/>
      <c r="G29" s="10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47" customFormat="1" ht="14.25" customHeight="1">
      <c r="A30" s="51"/>
      <c r="B30" s="3"/>
      <c r="C30" s="52"/>
      <c r="D30" s="149" t="s">
        <v>125</v>
      </c>
      <c r="E30" s="149"/>
      <c r="F30" s="53"/>
      <c r="G30" s="5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6" customFormat="1" ht="23.25" customHeight="1">
      <c r="A31" s="55"/>
      <c r="B31" s="5"/>
      <c r="C31" s="22"/>
      <c r="D31" s="5"/>
      <c r="E31" s="151" t="s">
        <v>126</v>
      </c>
      <c r="F31" s="151"/>
      <c r="G31" s="15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" ht="14.25">
      <c r="A32" s="73"/>
      <c r="B32" s="74"/>
      <c r="C32" s="73"/>
      <c r="D32" s="75"/>
      <c r="E32" s="76"/>
      <c r="F32" s="72"/>
    </row>
    <row r="33" spans="1:6" ht="14.25">
      <c r="A33" s="75"/>
      <c r="B33" s="75"/>
      <c r="C33" s="167"/>
      <c r="D33" s="167"/>
      <c r="E33" s="167"/>
      <c r="F33" s="167"/>
    </row>
    <row r="34" spans="1:6" ht="14.25">
      <c r="A34" s="75"/>
      <c r="B34" s="75"/>
      <c r="C34" s="75"/>
      <c r="D34" s="168"/>
      <c r="E34" s="168"/>
      <c r="F34" s="168"/>
    </row>
  </sheetData>
  <sheetProtection/>
  <mergeCells count="8">
    <mergeCell ref="C33:F33"/>
    <mergeCell ref="D34:F34"/>
    <mergeCell ref="A1:F1"/>
    <mergeCell ref="A2:F2"/>
    <mergeCell ref="A3:F3"/>
    <mergeCell ref="B29:F29"/>
    <mergeCell ref="D30:E30"/>
    <mergeCell ref="E31:G31"/>
  </mergeCells>
  <printOptions/>
  <pageMargins left="0.8267716535433072" right="0.07874015748031496" top="0.11811023622047245" bottom="0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5"/>
  <sheetViews>
    <sheetView zoomScalePageLayoutView="0" workbookViewId="0" topLeftCell="A19">
      <selection activeCell="B45" sqref="B45"/>
    </sheetView>
  </sheetViews>
  <sheetFormatPr defaultColWidth="9.140625" defaultRowHeight="12.75"/>
  <cols>
    <col min="1" max="1" width="5.28125" style="61" customWidth="1"/>
    <col min="2" max="2" width="53.7109375" style="61" customWidth="1"/>
    <col min="3" max="3" width="9.28125" style="61" customWidth="1"/>
    <col min="4" max="4" width="9.28125" style="61" bestFit="1" customWidth="1"/>
    <col min="5" max="5" width="9.28125" style="63" customWidth="1"/>
    <col min="6" max="6" width="13.00390625" style="63" customWidth="1"/>
    <col min="7" max="16384" width="9.140625" style="61" customWidth="1"/>
  </cols>
  <sheetData>
    <row r="1" spans="1:6" ht="15.75">
      <c r="A1" s="172" t="s">
        <v>2</v>
      </c>
      <c r="B1" s="172"/>
      <c r="C1" s="172"/>
      <c r="D1" s="172"/>
      <c r="E1" s="172"/>
      <c r="F1" s="172"/>
    </row>
    <row r="2" spans="1:6" ht="32.25" customHeight="1">
      <c r="A2" s="173" t="s">
        <v>111</v>
      </c>
      <c r="B2" s="173"/>
      <c r="C2" s="173"/>
      <c r="D2" s="173"/>
      <c r="E2" s="173"/>
      <c r="F2" s="173"/>
    </row>
    <row r="3" spans="1:6" ht="12.75" customHeight="1">
      <c r="A3" s="174" t="s">
        <v>46</v>
      </c>
      <c r="B3" s="174"/>
      <c r="C3" s="174"/>
      <c r="D3" s="174"/>
      <c r="E3" s="174"/>
      <c r="F3" s="174"/>
    </row>
    <row r="4" spans="1:6" s="89" customFormat="1" ht="31.5">
      <c r="A4" s="90" t="s">
        <v>3</v>
      </c>
      <c r="B4" s="90" t="s">
        <v>23</v>
      </c>
      <c r="C4" s="91" t="s">
        <v>47</v>
      </c>
      <c r="D4" s="92" t="s">
        <v>48</v>
      </c>
      <c r="E4" s="93" t="s">
        <v>113</v>
      </c>
      <c r="F4" s="94" t="s">
        <v>105</v>
      </c>
    </row>
    <row r="5" spans="1:6" ht="12.75">
      <c r="A5" s="80">
        <v>1</v>
      </c>
      <c r="B5" s="80">
        <v>2</v>
      </c>
      <c r="C5" s="81">
        <v>3</v>
      </c>
      <c r="D5" s="81">
        <v>4</v>
      </c>
      <c r="E5" s="81">
        <v>5</v>
      </c>
      <c r="F5" s="81">
        <v>6</v>
      </c>
    </row>
    <row r="6" spans="1:6" s="63" customFormat="1" ht="25.5">
      <c r="A6" s="144">
        <v>1</v>
      </c>
      <c r="B6" s="145" t="s">
        <v>118</v>
      </c>
      <c r="C6" s="146" t="s">
        <v>24</v>
      </c>
      <c r="D6" s="88">
        <f>'[1]сметки'!J14/100</f>
        <v>0</v>
      </c>
      <c r="E6" s="88"/>
      <c r="F6" s="88"/>
    </row>
    <row r="7" spans="1:6" s="63" customFormat="1" ht="25.5">
      <c r="A7" s="144">
        <v>2</v>
      </c>
      <c r="B7" s="145" t="s">
        <v>119</v>
      </c>
      <c r="C7" s="146" t="s">
        <v>21</v>
      </c>
      <c r="D7" s="88">
        <f>40*0.04</f>
        <v>1.6</v>
      </c>
      <c r="E7" s="88"/>
      <c r="F7" s="88"/>
    </row>
    <row r="8" spans="1:6" ht="12.75">
      <c r="A8" s="83">
        <v>3</v>
      </c>
      <c r="B8" s="62" t="s">
        <v>49</v>
      </c>
      <c r="C8" s="82" t="s">
        <v>21</v>
      </c>
      <c r="D8" s="84">
        <f>'[1]сметки'!A14</f>
        <v>430.01944355792756</v>
      </c>
      <c r="E8" s="88"/>
      <c r="F8" s="88"/>
    </row>
    <row r="9" spans="1:6" ht="25.5">
      <c r="A9" s="82">
        <v>4</v>
      </c>
      <c r="B9" s="62" t="s">
        <v>50</v>
      </c>
      <c r="C9" s="85" t="s">
        <v>21</v>
      </c>
      <c r="D9" s="84">
        <f>0.2*D8</f>
        <v>86.00388871158552</v>
      </c>
      <c r="E9" s="88"/>
      <c r="F9" s="88"/>
    </row>
    <row r="10" spans="1:6" ht="25.5">
      <c r="A10" s="83">
        <v>5</v>
      </c>
      <c r="B10" s="62" t="s">
        <v>51</v>
      </c>
      <c r="C10" s="82" t="s">
        <v>21</v>
      </c>
      <c r="D10" s="84">
        <f>D9</f>
        <v>86.00388871158552</v>
      </c>
      <c r="E10" s="88"/>
      <c r="F10" s="88"/>
    </row>
    <row r="11" spans="1:6" ht="12.75">
      <c r="A11" s="82">
        <v>6</v>
      </c>
      <c r="B11" s="62" t="s">
        <v>52</v>
      </c>
      <c r="C11" s="82" t="s">
        <v>21</v>
      </c>
      <c r="D11" s="84">
        <f>D10</f>
        <v>86.00388871158552</v>
      </c>
      <c r="E11" s="88"/>
      <c r="F11" s="88"/>
    </row>
    <row r="12" spans="1:6" ht="12.75">
      <c r="A12" s="83">
        <v>7</v>
      </c>
      <c r="B12" s="62" t="s">
        <v>53</v>
      </c>
      <c r="C12" s="85" t="s">
        <v>21</v>
      </c>
      <c r="D12" s="84">
        <f>D11</f>
        <v>86.00388871158552</v>
      </c>
      <c r="E12" s="88"/>
      <c r="F12" s="88"/>
    </row>
    <row r="13" spans="1:6" ht="12.75">
      <c r="A13" s="82">
        <v>8</v>
      </c>
      <c r="B13" s="62" t="s">
        <v>54</v>
      </c>
      <c r="C13" s="85" t="s">
        <v>21</v>
      </c>
      <c r="D13" s="84">
        <f>D12</f>
        <v>86.00388871158552</v>
      </c>
      <c r="E13" s="88"/>
      <c r="F13" s="88"/>
    </row>
    <row r="14" spans="1:6" ht="12.75">
      <c r="A14" s="83">
        <v>9</v>
      </c>
      <c r="B14" s="62" t="s">
        <v>55</v>
      </c>
      <c r="C14" s="85" t="s">
        <v>21</v>
      </c>
      <c r="D14" s="84">
        <f>'[1]сметки'!E14</f>
        <v>94.72959777070858</v>
      </c>
      <c r="E14" s="88"/>
      <c r="F14" s="88"/>
    </row>
    <row r="15" spans="1:6" ht="12.75">
      <c r="A15" s="82">
        <v>10</v>
      </c>
      <c r="B15" s="62" t="s">
        <v>56</v>
      </c>
      <c r="C15" s="85" t="s">
        <v>21</v>
      </c>
      <c r="D15" s="84">
        <f>'[1]сметки'!D14</f>
        <v>304.5110785470533</v>
      </c>
      <c r="E15" s="88"/>
      <c r="F15" s="88"/>
    </row>
    <row r="16" spans="1:6" ht="12.75">
      <c r="A16" s="83">
        <v>11</v>
      </c>
      <c r="B16" s="62" t="s">
        <v>57</v>
      </c>
      <c r="C16" s="85" t="s">
        <v>21</v>
      </c>
      <c r="D16" s="84">
        <v>423.54</v>
      </c>
      <c r="E16" s="88"/>
      <c r="F16" s="88"/>
    </row>
    <row r="17" spans="1:6" ht="25.5">
      <c r="A17" s="82">
        <v>12</v>
      </c>
      <c r="B17" s="62" t="s">
        <v>58</v>
      </c>
      <c r="C17" s="85" t="s">
        <v>21</v>
      </c>
      <c r="D17" s="84">
        <f>D16</f>
        <v>423.54</v>
      </c>
      <c r="E17" s="88"/>
      <c r="F17" s="88"/>
    </row>
    <row r="18" spans="1:6" ht="25.5">
      <c r="A18" s="83">
        <v>13</v>
      </c>
      <c r="B18" s="62" t="s">
        <v>59</v>
      </c>
      <c r="C18" s="82" t="s">
        <v>21</v>
      </c>
      <c r="D18" s="84">
        <f>D17</f>
        <v>423.54</v>
      </c>
      <c r="E18" s="88"/>
      <c r="F18" s="88"/>
    </row>
    <row r="19" spans="1:6" ht="25.5">
      <c r="A19" s="82">
        <v>14</v>
      </c>
      <c r="B19" s="86" t="s">
        <v>60</v>
      </c>
      <c r="C19" s="82" t="s">
        <v>18</v>
      </c>
      <c r="D19" s="84">
        <f>'[1]сметки'!E76</f>
        <v>273.90999999999997</v>
      </c>
      <c r="E19" s="88"/>
      <c r="F19" s="88"/>
    </row>
    <row r="20" spans="1:6" ht="25.5">
      <c r="A20" s="83">
        <v>15</v>
      </c>
      <c r="B20" s="86" t="s">
        <v>61</v>
      </c>
      <c r="C20" s="82" t="s">
        <v>18</v>
      </c>
      <c r="D20" s="84">
        <f>'[1]сметки'!D35</f>
        <v>5</v>
      </c>
      <c r="E20" s="88"/>
      <c r="F20" s="88"/>
    </row>
    <row r="21" spans="1:6" ht="12.75">
      <c r="A21" s="82">
        <v>16</v>
      </c>
      <c r="B21" s="62" t="s">
        <v>62</v>
      </c>
      <c r="C21" s="82" t="s">
        <v>0</v>
      </c>
      <c r="D21" s="84">
        <v>1</v>
      </c>
      <c r="E21" s="88"/>
      <c r="F21" s="88"/>
    </row>
    <row r="22" spans="1:6" ht="12.75">
      <c r="A22" s="83">
        <v>17</v>
      </c>
      <c r="B22" s="62" t="s">
        <v>63</v>
      </c>
      <c r="C22" s="82" t="s">
        <v>0</v>
      </c>
      <c r="D22" s="84">
        <v>1</v>
      </c>
      <c r="E22" s="88"/>
      <c r="F22" s="88"/>
    </row>
    <row r="23" spans="1:6" ht="12.75">
      <c r="A23" s="82">
        <v>18</v>
      </c>
      <c r="B23" s="62" t="s">
        <v>64</v>
      </c>
      <c r="C23" s="82" t="s">
        <v>0</v>
      </c>
      <c r="D23" s="84">
        <v>4</v>
      </c>
      <c r="E23" s="88"/>
      <c r="F23" s="88"/>
    </row>
    <row r="24" spans="1:6" ht="12.75">
      <c r="A24" s="83">
        <v>19</v>
      </c>
      <c r="B24" s="62" t="s">
        <v>65</v>
      </c>
      <c r="C24" s="82" t="s">
        <v>0</v>
      </c>
      <c r="D24" s="84">
        <v>2</v>
      </c>
      <c r="E24" s="88"/>
      <c r="F24" s="88"/>
    </row>
    <row r="25" spans="1:6" ht="12.75">
      <c r="A25" s="82">
        <v>20</v>
      </c>
      <c r="B25" s="87" t="s">
        <v>66</v>
      </c>
      <c r="C25" s="82" t="s">
        <v>0</v>
      </c>
      <c r="D25" s="84">
        <v>3</v>
      </c>
      <c r="E25" s="88"/>
      <c r="F25" s="88"/>
    </row>
    <row r="26" spans="1:6" ht="12.75">
      <c r="A26" s="83">
        <v>21</v>
      </c>
      <c r="B26" s="62" t="s">
        <v>67</v>
      </c>
      <c r="C26" s="82" t="s">
        <v>0</v>
      </c>
      <c r="D26" s="84">
        <v>2</v>
      </c>
      <c r="E26" s="88"/>
      <c r="F26" s="88"/>
    </row>
    <row r="27" spans="1:6" ht="12.75">
      <c r="A27" s="82">
        <v>22</v>
      </c>
      <c r="B27" s="62" t="s">
        <v>68</v>
      </c>
      <c r="C27" s="82" t="s">
        <v>0</v>
      </c>
      <c r="D27" s="84">
        <v>2</v>
      </c>
      <c r="E27" s="88"/>
      <c r="F27" s="88"/>
    </row>
    <row r="28" spans="1:6" ht="12.75">
      <c r="A28" s="83">
        <v>23</v>
      </c>
      <c r="B28" s="62" t="s">
        <v>69</v>
      </c>
      <c r="C28" s="82" t="s">
        <v>0</v>
      </c>
      <c r="D28" s="84">
        <v>9</v>
      </c>
      <c r="E28" s="88"/>
      <c r="F28" s="88"/>
    </row>
    <row r="29" spans="1:6" ht="12.75">
      <c r="A29" s="82">
        <v>24</v>
      </c>
      <c r="B29" s="62" t="s">
        <v>70</v>
      </c>
      <c r="C29" s="82" t="s">
        <v>0</v>
      </c>
      <c r="D29" s="84">
        <v>9</v>
      </c>
      <c r="E29" s="88"/>
      <c r="F29" s="88"/>
    </row>
    <row r="30" spans="1:6" ht="12.75">
      <c r="A30" s="83">
        <v>25</v>
      </c>
      <c r="B30" s="62" t="s">
        <v>71</v>
      </c>
      <c r="C30" s="82" t="s">
        <v>0</v>
      </c>
      <c r="D30" s="84">
        <v>1</v>
      </c>
      <c r="E30" s="88"/>
      <c r="F30" s="88"/>
    </row>
    <row r="31" spans="1:6" ht="12.75">
      <c r="A31" s="82">
        <v>26</v>
      </c>
      <c r="B31" s="62" t="s">
        <v>72</v>
      </c>
      <c r="C31" s="82" t="s">
        <v>0</v>
      </c>
      <c r="D31" s="84">
        <v>4</v>
      </c>
      <c r="E31" s="88"/>
      <c r="F31" s="88"/>
    </row>
    <row r="32" spans="1:6" ht="12.75">
      <c r="A32" s="83">
        <v>27</v>
      </c>
      <c r="B32" s="62" t="s">
        <v>73</v>
      </c>
      <c r="C32" s="82" t="s">
        <v>0</v>
      </c>
      <c r="D32" s="84">
        <v>7</v>
      </c>
      <c r="E32" s="88"/>
      <c r="F32" s="88"/>
    </row>
    <row r="33" spans="1:6" ht="12.75">
      <c r="A33" s="82">
        <v>28</v>
      </c>
      <c r="B33" s="86" t="s">
        <v>74</v>
      </c>
      <c r="C33" s="85" t="s">
        <v>75</v>
      </c>
      <c r="D33" s="84">
        <f>(D19+D20)/100</f>
        <v>2.7890999999999995</v>
      </c>
      <c r="E33" s="88"/>
      <c r="F33" s="88"/>
    </row>
    <row r="34" spans="1:6" ht="25.5">
      <c r="A34" s="83">
        <v>29</v>
      </c>
      <c r="B34" s="86" t="s">
        <v>76</v>
      </c>
      <c r="C34" s="85" t="s">
        <v>18</v>
      </c>
      <c r="D34" s="84">
        <f>D33*100</f>
        <v>278.90999999999997</v>
      </c>
      <c r="E34" s="88"/>
      <c r="F34" s="88"/>
    </row>
    <row r="35" spans="1:12" ht="25.5">
      <c r="A35" s="82">
        <v>30</v>
      </c>
      <c r="B35" s="86" t="s">
        <v>77</v>
      </c>
      <c r="C35" s="82" t="s">
        <v>78</v>
      </c>
      <c r="D35" s="84">
        <f>D33</f>
        <v>2.7890999999999995</v>
      </c>
      <c r="E35" s="88"/>
      <c r="F35" s="88"/>
      <c r="L35" s="95"/>
    </row>
    <row r="36" spans="1:6" ht="12.75">
      <c r="A36" s="83">
        <v>31</v>
      </c>
      <c r="B36" s="86" t="s">
        <v>79</v>
      </c>
      <c r="C36" s="82" t="s">
        <v>0</v>
      </c>
      <c r="D36" s="84">
        <v>8</v>
      </c>
      <c r="E36" s="88"/>
      <c r="F36" s="88"/>
    </row>
    <row r="37" spans="1:6" ht="12.75">
      <c r="A37" s="119"/>
      <c r="B37" s="120" t="s">
        <v>42</v>
      </c>
      <c r="C37" s="121"/>
      <c r="D37" s="122"/>
      <c r="E37" s="122"/>
      <c r="F37" s="131"/>
    </row>
    <row r="38" spans="1:6" ht="12.75">
      <c r="A38" s="124"/>
      <c r="B38" s="125" t="s">
        <v>124</v>
      </c>
      <c r="C38" s="126"/>
      <c r="D38" s="127"/>
      <c r="E38" s="127"/>
      <c r="F38" s="88"/>
    </row>
    <row r="39" spans="1:6" s="70" customFormat="1" ht="15.75">
      <c r="A39" s="124"/>
      <c r="B39" s="125" t="s">
        <v>43</v>
      </c>
      <c r="C39" s="126"/>
      <c r="D39" s="127"/>
      <c r="E39" s="127"/>
      <c r="F39" s="88"/>
    </row>
    <row r="40" spans="1:6" ht="12.75">
      <c r="A40" s="124"/>
      <c r="B40" s="125" t="s">
        <v>44</v>
      </c>
      <c r="C40" s="126"/>
      <c r="D40" s="127"/>
      <c r="E40" s="127"/>
      <c r="F40" s="88"/>
    </row>
    <row r="41" spans="1:6" s="70" customFormat="1" ht="15.75">
      <c r="A41" s="128"/>
      <c r="B41" s="129" t="s">
        <v>45</v>
      </c>
      <c r="C41" s="130"/>
      <c r="D41" s="123"/>
      <c r="E41" s="123"/>
      <c r="F41" s="131"/>
    </row>
    <row r="42" spans="1:65" s="6" customFormat="1" ht="73.5" customHeight="1">
      <c r="A42" s="107"/>
      <c r="B42" s="171"/>
      <c r="C42" s="171"/>
      <c r="D42" s="171"/>
      <c r="E42" s="171"/>
      <c r="F42" s="171"/>
      <c r="G42" s="10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1:65" s="47" customFormat="1" ht="16.5" customHeight="1">
      <c r="A43" s="51"/>
      <c r="B43" s="3"/>
      <c r="C43" s="52"/>
      <c r="D43" s="149" t="s">
        <v>125</v>
      </c>
      <c r="E43" s="149"/>
      <c r="F43" s="53"/>
      <c r="G43" s="5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6" customFormat="1" ht="23.25" customHeight="1">
      <c r="A44" s="55"/>
      <c r="B44" s="5"/>
      <c r="C44" s="22"/>
      <c r="D44" s="5"/>
      <c r="E44" s="151" t="s">
        <v>126</v>
      </c>
      <c r="F44" s="151"/>
      <c r="G44" s="7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1:65" s="6" customFormat="1" ht="23.25" customHeight="1">
      <c r="A45" s="55"/>
      <c r="B45" s="5"/>
      <c r="C45" s="22"/>
      <c r="D45" s="5"/>
      <c r="E45" s="5"/>
      <c r="F45" s="7"/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</sheetData>
  <sheetProtection/>
  <mergeCells count="6">
    <mergeCell ref="A1:F1"/>
    <mergeCell ref="A2:F2"/>
    <mergeCell ref="A3:F3"/>
    <mergeCell ref="B42:F42"/>
    <mergeCell ref="D43:E43"/>
    <mergeCell ref="E44:F44"/>
  </mergeCells>
  <printOptions/>
  <pageMargins left="0.8267716535433072" right="0.3937007874015748" top="0.41" bottom="0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7"/>
  <sheetViews>
    <sheetView tabSelected="1" zoomScalePageLayoutView="0" workbookViewId="0" topLeftCell="A13">
      <selection activeCell="M19" sqref="M19"/>
    </sheetView>
  </sheetViews>
  <sheetFormatPr defaultColWidth="9.140625" defaultRowHeight="12.75"/>
  <cols>
    <col min="1" max="1" width="6.140625" style="1" customWidth="1"/>
    <col min="2" max="2" width="42.7109375" style="1" customWidth="1"/>
    <col min="3" max="3" width="9.140625" style="1" customWidth="1"/>
    <col min="4" max="4" width="8.8515625" style="1" customWidth="1"/>
    <col min="5" max="5" width="9.140625" style="96" customWidth="1"/>
    <col min="6" max="6" width="13.140625" style="96" customWidth="1"/>
    <col min="7" max="16384" width="9.140625" style="1" customWidth="1"/>
  </cols>
  <sheetData>
    <row r="1" spans="1:6" ht="18.75">
      <c r="A1" s="175" t="s">
        <v>2</v>
      </c>
      <c r="B1" s="175"/>
      <c r="C1" s="175"/>
      <c r="D1" s="175"/>
      <c r="E1" s="175"/>
      <c r="F1" s="175"/>
    </row>
    <row r="2" spans="1:6" ht="33.75" customHeight="1">
      <c r="A2" s="176" t="s">
        <v>111</v>
      </c>
      <c r="B2" s="176"/>
      <c r="C2" s="176"/>
      <c r="D2" s="176"/>
      <c r="E2" s="176"/>
      <c r="F2" s="176"/>
    </row>
    <row r="3" spans="1:6" s="106" customFormat="1" ht="15">
      <c r="A3" s="177" t="s">
        <v>80</v>
      </c>
      <c r="B3" s="177"/>
      <c r="C3" s="177"/>
      <c r="D3" s="177"/>
      <c r="E3" s="177"/>
      <c r="F3" s="177"/>
    </row>
    <row r="4" spans="1:6" ht="28.5">
      <c r="A4" s="90" t="s">
        <v>3</v>
      </c>
      <c r="B4" s="91" t="s">
        <v>23</v>
      </c>
      <c r="C4" s="91" t="s">
        <v>47</v>
      </c>
      <c r="D4" s="99" t="s">
        <v>48</v>
      </c>
      <c r="E4" s="97" t="s">
        <v>113</v>
      </c>
      <c r="F4" s="98" t="s">
        <v>114</v>
      </c>
    </row>
    <row r="5" spans="1:6" s="61" customFormat="1" ht="12.75">
      <c r="A5" s="80">
        <v>1</v>
      </c>
      <c r="B5" s="80">
        <v>2</v>
      </c>
      <c r="C5" s="81">
        <v>3</v>
      </c>
      <c r="D5" s="81">
        <v>4</v>
      </c>
      <c r="E5" s="81">
        <v>5</v>
      </c>
      <c r="F5" s="81">
        <v>6</v>
      </c>
    </row>
    <row r="6" spans="1:6" s="96" customFormat="1" ht="28.5">
      <c r="A6" s="147">
        <v>1</v>
      </c>
      <c r="B6" s="65" t="s">
        <v>118</v>
      </c>
      <c r="C6" s="148" t="s">
        <v>24</v>
      </c>
      <c r="D6" s="77">
        <f>100*0.08*2.4</f>
        <v>19.2</v>
      </c>
      <c r="E6" s="77"/>
      <c r="F6" s="77"/>
    </row>
    <row r="7" spans="1:6" s="96" customFormat="1" ht="28.5">
      <c r="A7" s="148">
        <f>A6+1</f>
        <v>2</v>
      </c>
      <c r="B7" s="65" t="s">
        <v>119</v>
      </c>
      <c r="C7" s="148" t="s">
        <v>21</v>
      </c>
      <c r="D7" s="77">
        <f>100*0.04</f>
        <v>4</v>
      </c>
      <c r="E7" s="77"/>
      <c r="F7" s="77"/>
    </row>
    <row r="8" spans="1:6" ht="14.25">
      <c r="A8" s="71">
        <f aca="true" t="shared" si="0" ref="A8:A27">A7+1</f>
        <v>3</v>
      </c>
      <c r="B8" s="100" t="s">
        <v>81</v>
      </c>
      <c r="C8" s="71" t="s">
        <v>21</v>
      </c>
      <c r="D8" s="101">
        <f>'[2]сметки'!L14+0.8*('[2]сметки'!A14-'[2]сметки'!L14)</f>
        <v>833.0588748897057</v>
      </c>
      <c r="E8" s="77"/>
      <c r="F8" s="77"/>
    </row>
    <row r="9" spans="1:6" ht="27" customHeight="1">
      <c r="A9" s="71">
        <f t="shared" si="0"/>
        <v>4</v>
      </c>
      <c r="B9" s="100" t="s">
        <v>50</v>
      </c>
      <c r="C9" s="102" t="s">
        <v>21</v>
      </c>
      <c r="D9" s="101">
        <f>0.2*('[2]сметки'!A14-'[2]сметки'!L14)</f>
        <v>169.524335838732</v>
      </c>
      <c r="E9" s="77"/>
      <c r="F9" s="77"/>
    </row>
    <row r="10" spans="1:6" ht="28.5">
      <c r="A10" s="71">
        <f t="shared" si="0"/>
        <v>5</v>
      </c>
      <c r="B10" s="100" t="s">
        <v>51</v>
      </c>
      <c r="C10" s="71" t="s">
        <v>21</v>
      </c>
      <c r="D10" s="101">
        <f>'[2]сметки'!A14</f>
        <v>1002.5832107284377</v>
      </c>
      <c r="E10" s="77"/>
      <c r="F10" s="77"/>
    </row>
    <row r="11" spans="1:6" ht="28.5">
      <c r="A11" s="71">
        <f t="shared" si="0"/>
        <v>6</v>
      </c>
      <c r="B11" s="100" t="s">
        <v>52</v>
      </c>
      <c r="C11" s="71" t="s">
        <v>21</v>
      </c>
      <c r="D11" s="101">
        <f>D10</f>
        <v>1002.5832107284377</v>
      </c>
      <c r="E11" s="77"/>
      <c r="F11" s="77"/>
    </row>
    <row r="12" spans="1:6" ht="14.25">
      <c r="A12" s="71">
        <f t="shared" si="0"/>
        <v>7</v>
      </c>
      <c r="B12" s="100" t="s">
        <v>82</v>
      </c>
      <c r="C12" s="102" t="s">
        <v>21</v>
      </c>
      <c r="D12" s="101">
        <f>D11</f>
        <v>1002.5832107284377</v>
      </c>
      <c r="E12" s="77"/>
      <c r="F12" s="77"/>
    </row>
    <row r="13" spans="1:6" ht="28.5">
      <c r="A13" s="71">
        <f t="shared" si="0"/>
        <v>8</v>
      </c>
      <c r="B13" s="100" t="s">
        <v>55</v>
      </c>
      <c r="C13" s="102" t="s">
        <v>21</v>
      </c>
      <c r="D13" s="101">
        <f>'[2]сметки'!E14</f>
        <v>64.66367079675723</v>
      </c>
      <c r="E13" s="77"/>
      <c r="F13" s="77"/>
    </row>
    <row r="14" spans="1:6" ht="14.25">
      <c r="A14" s="71">
        <f t="shared" si="0"/>
        <v>9</v>
      </c>
      <c r="B14" s="100" t="s">
        <v>56</v>
      </c>
      <c r="C14" s="102" t="s">
        <v>21</v>
      </c>
      <c r="D14" s="101">
        <f>'[2]сметки'!D14</f>
        <v>126.31580769963442</v>
      </c>
      <c r="E14" s="77"/>
      <c r="F14" s="77"/>
    </row>
    <row r="15" spans="1:6" ht="14.25">
      <c r="A15" s="71">
        <f t="shared" si="0"/>
        <v>10</v>
      </c>
      <c r="B15" s="100" t="s">
        <v>57</v>
      </c>
      <c r="C15" s="102" t="s">
        <v>21</v>
      </c>
      <c r="D15" s="101">
        <v>709.59</v>
      </c>
      <c r="E15" s="77"/>
      <c r="F15" s="77"/>
    </row>
    <row r="16" spans="1:6" ht="28.5">
      <c r="A16" s="71">
        <f t="shared" si="0"/>
        <v>11</v>
      </c>
      <c r="B16" s="100" t="s">
        <v>58</v>
      </c>
      <c r="C16" s="102" t="s">
        <v>21</v>
      </c>
      <c r="D16" s="101">
        <f>D15</f>
        <v>709.59</v>
      </c>
      <c r="E16" s="77"/>
      <c r="F16" s="77"/>
    </row>
    <row r="17" spans="1:6" ht="31.5" customHeight="1">
      <c r="A17" s="71">
        <f t="shared" si="0"/>
        <v>12</v>
      </c>
      <c r="B17" s="100" t="s">
        <v>83</v>
      </c>
      <c r="C17" s="103" t="s">
        <v>21</v>
      </c>
      <c r="D17" s="104">
        <f>D16</f>
        <v>709.59</v>
      </c>
      <c r="E17" s="77"/>
      <c r="F17" s="77"/>
    </row>
    <row r="18" spans="1:6" ht="28.5">
      <c r="A18" s="71">
        <f t="shared" si="0"/>
        <v>13</v>
      </c>
      <c r="B18" s="100" t="s">
        <v>84</v>
      </c>
      <c r="C18" s="103" t="s">
        <v>18</v>
      </c>
      <c r="D18" s="100">
        <f>'[2]сметки'!E36</f>
        <v>250</v>
      </c>
      <c r="E18" s="65"/>
      <c r="F18" s="77"/>
    </row>
    <row r="19" spans="1:6" ht="27" customHeight="1">
      <c r="A19" s="71">
        <f t="shared" si="0"/>
        <v>14</v>
      </c>
      <c r="B19" s="100" t="s">
        <v>85</v>
      </c>
      <c r="C19" s="103" t="s">
        <v>18</v>
      </c>
      <c r="D19" s="100">
        <f>'[2]сметки'!E38</f>
        <v>65</v>
      </c>
      <c r="E19" s="65"/>
      <c r="F19" s="77"/>
    </row>
    <row r="20" spans="1:6" ht="31.5" customHeight="1">
      <c r="A20" s="71">
        <f t="shared" si="0"/>
        <v>15</v>
      </c>
      <c r="B20" s="100" t="s">
        <v>86</v>
      </c>
      <c r="C20" s="103" t="s">
        <v>18</v>
      </c>
      <c r="D20" s="100">
        <f>'[2]сметки'!E65</f>
        <v>300</v>
      </c>
      <c r="E20" s="65"/>
      <c r="F20" s="77"/>
    </row>
    <row r="21" spans="1:6" ht="28.5">
      <c r="A21" s="71">
        <f t="shared" si="0"/>
        <v>16</v>
      </c>
      <c r="B21" s="100" t="s">
        <v>87</v>
      </c>
      <c r="C21" s="103" t="s">
        <v>0</v>
      </c>
      <c r="D21" s="100">
        <v>6</v>
      </c>
      <c r="E21" s="65"/>
      <c r="F21" s="77"/>
    </row>
    <row r="22" spans="1:6" ht="28.5">
      <c r="A22" s="71">
        <f t="shared" si="0"/>
        <v>17</v>
      </c>
      <c r="B22" s="100" t="s">
        <v>88</v>
      </c>
      <c r="C22" s="103" t="s">
        <v>0</v>
      </c>
      <c r="D22" s="100">
        <v>8</v>
      </c>
      <c r="E22" s="65"/>
      <c r="F22" s="77"/>
    </row>
    <row r="23" spans="1:6" ht="28.5">
      <c r="A23" s="71">
        <f t="shared" si="0"/>
        <v>18</v>
      </c>
      <c r="B23" s="100" t="s">
        <v>89</v>
      </c>
      <c r="C23" s="103" t="s">
        <v>0</v>
      </c>
      <c r="D23" s="100">
        <v>9</v>
      </c>
      <c r="E23" s="65"/>
      <c r="F23" s="77"/>
    </row>
    <row r="24" spans="1:6" ht="14.25">
      <c r="A24" s="71">
        <f t="shared" si="0"/>
        <v>19</v>
      </c>
      <c r="B24" s="100" t="s">
        <v>90</v>
      </c>
      <c r="C24" s="103" t="s">
        <v>0</v>
      </c>
      <c r="D24" s="100">
        <v>1</v>
      </c>
      <c r="E24" s="65"/>
      <c r="F24" s="77"/>
    </row>
    <row r="25" spans="1:6" ht="28.5">
      <c r="A25" s="71">
        <f t="shared" si="0"/>
        <v>20</v>
      </c>
      <c r="B25" s="100" t="s">
        <v>91</v>
      </c>
      <c r="C25" s="103" t="s">
        <v>12</v>
      </c>
      <c r="D25" s="100">
        <v>15</v>
      </c>
      <c r="E25" s="65"/>
      <c r="F25" s="77"/>
    </row>
    <row r="26" spans="1:6" ht="14.25">
      <c r="A26" s="71">
        <f t="shared" si="0"/>
        <v>21</v>
      </c>
      <c r="B26" s="100" t="s">
        <v>92</v>
      </c>
      <c r="C26" s="103" t="s">
        <v>18</v>
      </c>
      <c r="D26" s="100">
        <f>SUM(D18:D20)</f>
        <v>615</v>
      </c>
      <c r="E26" s="65"/>
      <c r="F26" s="77"/>
    </row>
    <row r="27" spans="1:6" ht="14.25">
      <c r="A27" s="71">
        <f t="shared" si="0"/>
        <v>22</v>
      </c>
      <c r="B27" s="100" t="s">
        <v>93</v>
      </c>
      <c r="C27" s="103" t="s">
        <v>0</v>
      </c>
      <c r="D27" s="100">
        <v>3</v>
      </c>
      <c r="E27" s="65"/>
      <c r="F27" s="77"/>
    </row>
    <row r="28" spans="1:6" ht="14.25">
      <c r="A28" s="71">
        <f>A26+1</f>
        <v>22</v>
      </c>
      <c r="B28" s="100" t="s">
        <v>94</v>
      </c>
      <c r="C28" s="103" t="s">
        <v>18</v>
      </c>
      <c r="D28" s="100">
        <v>34</v>
      </c>
      <c r="E28" s="65"/>
      <c r="F28" s="77"/>
    </row>
    <row r="29" spans="1:6" ht="12.75">
      <c r="A29" s="119"/>
      <c r="B29" s="120" t="s">
        <v>42</v>
      </c>
      <c r="C29" s="121"/>
      <c r="D29" s="122"/>
      <c r="E29" s="122"/>
      <c r="F29" s="131"/>
    </row>
    <row r="30" spans="1:6" ht="12.75">
      <c r="A30" s="124"/>
      <c r="B30" s="125" t="s">
        <v>124</v>
      </c>
      <c r="C30" s="126"/>
      <c r="D30" s="127"/>
      <c r="E30" s="127"/>
      <c r="F30" s="88"/>
    </row>
    <row r="31" spans="1:6" s="105" customFormat="1" ht="15.75">
      <c r="A31" s="124"/>
      <c r="B31" s="125" t="s">
        <v>43</v>
      </c>
      <c r="C31" s="126"/>
      <c r="D31" s="127"/>
      <c r="E31" s="127"/>
      <c r="F31" s="88"/>
    </row>
    <row r="32" spans="1:6" ht="12.75">
      <c r="A32" s="124"/>
      <c r="B32" s="125" t="s">
        <v>44</v>
      </c>
      <c r="C32" s="126"/>
      <c r="D32" s="127"/>
      <c r="E32" s="127"/>
      <c r="F32" s="88"/>
    </row>
    <row r="33" spans="1:6" s="105" customFormat="1" ht="15.75">
      <c r="A33" s="128"/>
      <c r="B33" s="129" t="s">
        <v>45</v>
      </c>
      <c r="C33" s="130"/>
      <c r="D33" s="123"/>
      <c r="E33" s="123"/>
      <c r="F33" s="131"/>
    </row>
    <row r="34" spans="1:65" s="6" customFormat="1" ht="73.5" customHeight="1">
      <c r="A34" s="107"/>
      <c r="B34" s="171"/>
      <c r="C34" s="171"/>
      <c r="D34" s="171"/>
      <c r="E34" s="171"/>
      <c r="F34" s="171"/>
      <c r="G34" s="10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s="47" customFormat="1" ht="14.25" customHeight="1">
      <c r="A35" s="51"/>
      <c r="B35" s="3"/>
      <c r="C35" s="52"/>
      <c r="D35" s="149" t="s">
        <v>125</v>
      </c>
      <c r="E35" s="149"/>
      <c r="F35" s="53"/>
      <c r="G35" s="5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6" customFormat="1" ht="17.25" customHeight="1">
      <c r="A36" s="55"/>
      <c r="B36" s="5"/>
      <c r="C36" s="22"/>
      <c r="D36" s="5"/>
      <c r="E36" s="151" t="s">
        <v>126</v>
      </c>
      <c r="F36" s="151"/>
      <c r="G36" s="7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ht="12.75">
      <c r="A37" s="2"/>
    </row>
  </sheetData>
  <sheetProtection/>
  <mergeCells count="6">
    <mergeCell ref="A1:F1"/>
    <mergeCell ref="A2:F2"/>
    <mergeCell ref="A3:F3"/>
    <mergeCell ref="B34:F34"/>
    <mergeCell ref="D35:E35"/>
    <mergeCell ref="E36:F36"/>
  </mergeCells>
  <printOptions/>
  <pageMargins left="0.8267716535433072" right="0.1968503937007874" top="0.35433070866141736" bottom="0.15748031496062992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2019-06-24T05:36:27Z</cp:lastPrinted>
  <dcterms:created xsi:type="dcterms:W3CDTF">2000-04-10T10:46:44Z</dcterms:created>
  <dcterms:modified xsi:type="dcterms:W3CDTF">2019-06-28T10:49:37Z</dcterms:modified>
  <cp:category/>
  <cp:version/>
  <cp:contentType/>
  <cp:contentStatus/>
  <cp:revision>1</cp:revision>
</cp:coreProperties>
</file>